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847" activeTab="0"/>
  </bookViews>
  <sheets>
    <sheet name="отчет" sheetId="1" r:id="rId1"/>
    <sheet name="доходы краткие " sheetId="2" r:id="rId2"/>
    <sheet name="кред " sheetId="3" r:id="rId3"/>
    <sheet name="информационные технологии)" sheetId="4" r:id="rId4"/>
    <sheet name="расш" sheetId="5" r:id="rId5"/>
  </sheets>
  <definedNames>
    <definedName name="_xlnm.Print_Titles" localSheetId="1">'доходы краткие '!$80:$81</definedName>
    <definedName name="_xlnm.Print_Titles" localSheetId="0">'отчет'!$88:$88</definedName>
    <definedName name="_xlnm.Print_Area" localSheetId="1">'доходы краткие '!$A$1:$F$80</definedName>
  </definedNames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D60" authorId="0">
      <text>
        <r>
          <rPr>
            <sz val="8"/>
            <rFont val="Tahoma"/>
            <family val="0"/>
          </rPr>
          <t xml:space="preserve">Ул.освещение (областные): 44,6 тыс.руб.
</t>
        </r>
      </text>
    </comment>
    <comment ref="E198" authorId="0">
      <text>
        <r>
          <rPr>
            <sz val="8"/>
            <rFont val="Tahoma"/>
            <family val="0"/>
          </rPr>
          <t xml:space="preserve">Р.П.
</t>
        </r>
      </text>
    </comment>
    <comment ref="E225" authorId="0">
      <text>
        <r>
          <rPr>
            <sz val="8"/>
            <rFont val="Tahoma"/>
            <family val="0"/>
          </rPr>
          <t xml:space="preserve">Канцтовары 1060 руб.
</t>
        </r>
      </text>
    </comment>
    <comment ref="D262" authorId="0">
      <text>
        <r>
          <rPr>
            <sz val="8"/>
            <rFont val="Tahoma"/>
            <family val="0"/>
          </rPr>
          <t xml:space="preserve">Изготовление домовых книг
</t>
        </r>
      </text>
    </comment>
    <comment ref="E262" authorId="0">
      <text>
        <r>
          <rPr>
            <sz val="8"/>
            <rFont val="Tahoma"/>
            <family val="0"/>
          </rPr>
          <t xml:space="preserve">Изготовление домовых книг
</t>
        </r>
      </text>
    </comment>
    <comment ref="E779" authorId="0">
      <text>
        <r>
          <rPr>
            <sz val="8"/>
            <rFont val="Tahoma"/>
            <family val="0"/>
          </rPr>
          <t xml:space="preserve">1140 руб. металл на ворота Вязковского кладбища.
</t>
        </r>
      </text>
    </comment>
    <comment ref="E816" authorId="0">
      <text>
        <r>
          <rPr>
            <sz val="8"/>
            <rFont val="Tahoma"/>
            <family val="0"/>
          </rPr>
          <t>Венок Леонову В.Г. 350 руб. Умер в янв.2016 г.
1457 руб. диз.топл.на дороги боронование и масло бензин на окашивание тримером. В июле 2016 г. 885 руб. ГСМ и расх.мат. (получал наличку Истомин Н.Ф.)
В авг. 2016: ст.340 Проч.по бл-ву ГСМ:бенз.10 л. 370 руб. и диз.т. 40 л. 1375 руб. и леска на тример 75 руб. = 1820 руб. 687 руб. диз.топл. 20 л. в сент.2016 г. В ноябре 2016 г. 70 руб. гофра.</t>
        </r>
      </text>
    </comment>
    <comment ref="E932" authorId="0">
      <text>
        <r>
          <rPr>
            <sz val="8"/>
            <rFont val="Tahoma"/>
            <family val="0"/>
          </rPr>
          <t>В июле 2016 г. Вязк.Ск известь168 руб. покупал Истомин Н.Ф.
В авг. 2016 г.: Истомин 442 руб. на Вязк.СК Известь 12 кг. 162 цемент 50 кг. 280 руб.</t>
        </r>
      </text>
    </comment>
    <comment ref="E1076" authorId="0">
      <text>
        <r>
          <rPr>
            <sz val="8"/>
            <rFont val="Tahoma"/>
            <family val="0"/>
          </rPr>
          <t xml:space="preserve">Остаток прошлого года 2 438 915-26 руб. + дох.тек.года - расх.тек.года.
</t>
        </r>
      </text>
    </comment>
    <comment ref="F740" authorId="0">
      <text>
        <r>
          <rPr>
            <sz val="8"/>
            <rFont val="Tahoma"/>
            <family val="0"/>
          </rPr>
          <t xml:space="preserve">В т.ч. За кВт. 8 245-48 руб.
</t>
        </r>
      </text>
    </comment>
    <comment ref="F262" authorId="0">
      <text>
        <r>
          <rPr>
            <sz val="8"/>
            <rFont val="Tahoma"/>
            <family val="0"/>
          </rPr>
          <t xml:space="preserve">Изготовление домовых книг
</t>
        </r>
      </text>
    </comment>
    <comment ref="F525" authorId="0">
      <text>
        <r>
          <rPr>
            <sz val="8"/>
            <rFont val="Tahoma"/>
            <family val="0"/>
          </rPr>
          <t xml:space="preserve">Сарычева изм.правил землепользования 25 тыс.руб.
</t>
        </r>
      </text>
    </comment>
    <comment ref="F779" authorId="0">
      <text>
        <r>
          <rPr>
            <sz val="8"/>
            <rFont val="Tahoma"/>
            <family val="0"/>
          </rPr>
          <t xml:space="preserve">1140 руб. металл на ворота Вязковского кладбища.
</t>
        </r>
      </text>
    </comment>
    <comment ref="F816" authorId="0">
      <text>
        <r>
          <rPr>
            <sz val="8"/>
            <rFont val="Tahoma"/>
            <family val="0"/>
          </rPr>
          <t>Венок Леонову В.Г. 350 руб. Умер в янв.2016 г.
1457 руб. диз.топл.на дороги боронование и масло бензин на окашивание тримером. В июле 2016 г. 885 руб. ГСМ и расх.мат. (получал наличку Истомин Н.Ф.)
В авг. 2016: ст.340 Проч.по бл-ву ГСМ:бенз.10 л. 370 руб. и диз.т. 40 л. 1375 руб. и леска на тример 75 руб. = 1820 руб. 687 руб. диз.топл. 20 л. в сент.2016 г. В ноябре 2016 г. 70 руб. гофра.</t>
        </r>
      </text>
    </comment>
    <comment ref="F934" authorId="0">
      <text>
        <r>
          <rPr>
            <sz val="8"/>
            <rFont val="Tahoma"/>
            <family val="0"/>
          </rPr>
          <t xml:space="preserve">Остался не куплен огнетушитель на Вязковский СК (1 тыс.руб.)
</t>
        </r>
      </text>
    </comment>
    <comment ref="F217" authorId="0">
      <text>
        <r>
          <rPr>
            <sz val="8"/>
            <rFont val="Tahoma"/>
            <family val="0"/>
          </rPr>
          <t xml:space="preserve">Привод DVD на ст.компьютер.
</t>
        </r>
      </text>
    </comment>
    <comment ref="F927" authorId="0">
      <text>
        <r>
          <rPr>
            <sz val="8"/>
            <rFont val="Tahoma"/>
            <family val="0"/>
          </rPr>
          <t xml:space="preserve">Магнитафон кассетный 2100 руб. и DVD 1700 руб. = 3 800 руб.
</t>
        </r>
      </text>
    </comment>
  </commentList>
</comments>
</file>

<file path=xl/sharedStrings.xml><?xml version="1.0" encoding="utf-8"?>
<sst xmlns="http://schemas.openxmlformats.org/spreadsheetml/2006/main" count="2331" uniqueCount="1364">
  <si>
    <t>1,382</t>
  </si>
  <si>
    <t>000 500 382</t>
  </si>
  <si>
    <t>1,383</t>
  </si>
  <si>
    <t>000 500 383</t>
  </si>
  <si>
    <t>ст. 310 "Увеличение стоимости основных средств"</t>
  </si>
  <si>
    <t>1,384</t>
  </si>
  <si>
    <t>000 500 384</t>
  </si>
  <si>
    <t>1,385</t>
  </si>
  <si>
    <t>000 500 385</t>
  </si>
  <si>
    <t>1,386</t>
  </si>
  <si>
    <t>000 500 386</t>
  </si>
  <si>
    <t>1,387</t>
  </si>
  <si>
    <t>000 500 387</t>
  </si>
  <si>
    <t>Межб.трансф.перед.бюдж.посел.на поощрение достижения наилучших показателей деятельности органов местного самоуправления</t>
  </si>
  <si>
    <t>000 2 02 04059 10 0000 151</t>
  </si>
  <si>
    <t>строительство жилых зданий</t>
  </si>
  <si>
    <t>1,388</t>
  </si>
  <si>
    <t>000 500 388</t>
  </si>
  <si>
    <t>1,389</t>
  </si>
  <si>
    <t>000 500 389</t>
  </si>
  <si>
    <t>1,390</t>
  </si>
  <si>
    <t>000 500 390</t>
  </si>
  <si>
    <t>1,391</t>
  </si>
  <si>
    <t>000 500 391</t>
  </si>
  <si>
    <t>строительство зданий, сооружений и помещений социально-культурной сферы</t>
  </si>
  <si>
    <t>1,393</t>
  </si>
  <si>
    <t>000 500 393</t>
  </si>
  <si>
    <t>1,394</t>
  </si>
  <si>
    <t>1,487</t>
  </si>
  <si>
    <t>1,488</t>
  </si>
  <si>
    <t>1,489</t>
  </si>
  <si>
    <t>приобретение мягкого инвентаря</t>
  </si>
  <si>
    <t>000 500 487</t>
  </si>
  <si>
    <t>000 500 488</t>
  </si>
  <si>
    <t>000 500 489</t>
  </si>
  <si>
    <t>000 500 394</t>
  </si>
  <si>
    <t>1,395</t>
  </si>
  <si>
    <t>000 500 395</t>
  </si>
  <si>
    <t>строительство иных зданий, сооружений и помещений</t>
  </si>
  <si>
    <t>1,397</t>
  </si>
  <si>
    <t>000 500 397</t>
  </si>
  <si>
    <t>1,398</t>
  </si>
  <si>
    <t>000 500 398</t>
  </si>
  <si>
    <t>1,407</t>
  </si>
  <si>
    <t>000 500 407</t>
  </si>
  <si>
    <t>реконструкция зданий, сооружений и помещений социально-культурной сферы</t>
  </si>
  <si>
    <t>1,409</t>
  </si>
  <si>
    <t>000 500 409</t>
  </si>
  <si>
    <t>1,410</t>
  </si>
  <si>
    <t>000 500 410</t>
  </si>
  <si>
    <t>1,411</t>
  </si>
  <si>
    <t>000 500 411</t>
  </si>
  <si>
    <t>реконструкция иных зданий, сооружений и помещений</t>
  </si>
  <si>
    <t>1,413</t>
  </si>
  <si>
    <t>000 500 413</t>
  </si>
  <si>
    <t>1,414</t>
  </si>
  <si>
    <t>000 500 414</t>
  </si>
  <si>
    <t>1,423</t>
  </si>
  <si>
    <t>000 500 423</t>
  </si>
  <si>
    <t>приобретение иных зданий, сооружений и помещений</t>
  </si>
  <si>
    <t>1,426</t>
  </si>
  <si>
    <t>000 500 426</t>
  </si>
  <si>
    <t>1,427</t>
  </si>
  <si>
    <t>000 500 427</t>
  </si>
  <si>
    <t>приобретение оборудования для объектов социально-культурной сферы</t>
  </si>
  <si>
    <t>1,428</t>
  </si>
  <si>
    <t xml:space="preserve">Субсидии из областного бюджета на уличное освещение </t>
  </si>
  <si>
    <t>000 500 428</t>
  </si>
  <si>
    <t>1,429</t>
  </si>
  <si>
    <t>000 500 429</t>
  </si>
  <si>
    <t>1,430</t>
  </si>
  <si>
    <t>000 500 430</t>
  </si>
  <si>
    <t>1,431</t>
  </si>
  <si>
    <t>000 500 431</t>
  </si>
  <si>
    <t>1,434</t>
  </si>
  <si>
    <t>000 500 434</t>
  </si>
  <si>
    <t>1,439</t>
  </si>
  <si>
    <t>000 500 439</t>
  </si>
  <si>
    <t>приобретение иного оборудованя</t>
  </si>
  <si>
    <t>1,440</t>
  </si>
  <si>
    <t>000 500 440</t>
  </si>
  <si>
    <t>1,441</t>
  </si>
  <si>
    <t>000 500 441</t>
  </si>
  <si>
    <t>1,442</t>
  </si>
  <si>
    <t>000 500 442</t>
  </si>
  <si>
    <t>1,459</t>
  </si>
  <si>
    <t>000 500 459</t>
  </si>
  <si>
    <t>приобретение и модернизация транспортных средств, инструментов, производственного и хозяйственного инвентаря</t>
  </si>
  <si>
    <t>1,367</t>
  </si>
  <si>
    <t>000 500 367</t>
  </si>
  <si>
    <t>проведение выборов</t>
  </si>
  <si>
    <t>1,370</t>
  </si>
  <si>
    <t>000 500 370</t>
  </si>
  <si>
    <t>1,462</t>
  </si>
  <si>
    <t>000 500 462</t>
  </si>
  <si>
    <t>129</t>
  </si>
  <si>
    <t xml:space="preserve">          приобретение детской площадки</t>
  </si>
  <si>
    <t>000 500 463</t>
  </si>
  <si>
    <t>подписка на периодическую литературу, приобретение книжной продукции и справочной официальной литературы для библиотечного фонда</t>
  </si>
  <si>
    <t>1,464</t>
  </si>
  <si>
    <t>000 500 464</t>
  </si>
  <si>
    <t>1,465</t>
  </si>
  <si>
    <t>000 500 465</t>
  </si>
  <si>
    <t>1,466</t>
  </si>
  <si>
    <t>000 500 466</t>
  </si>
  <si>
    <t>1,483</t>
  </si>
  <si>
    <t>000 500 483</t>
  </si>
  <si>
    <t>ст. 340 "Увеличение стоимости материальных запасов"</t>
  </si>
  <si>
    <t>1,484</t>
  </si>
  <si>
    <t>000 500 484</t>
  </si>
  <si>
    <t>1,485</t>
  </si>
  <si>
    <t>000 500 485</t>
  </si>
  <si>
    <t>1,486</t>
  </si>
  <si>
    <t>000 500 486</t>
  </si>
  <si>
    <t>1,495</t>
  </si>
  <si>
    <t>000 500 495</t>
  </si>
  <si>
    <t>приобретение горюче-смазочных материалов</t>
  </si>
  <si>
    <t>1,497</t>
  </si>
  <si>
    <t>000 500 497</t>
  </si>
  <si>
    <t>1,498</t>
  </si>
  <si>
    <t>000 500 498</t>
  </si>
  <si>
    <t>1,499</t>
  </si>
  <si>
    <t>000 500 499</t>
  </si>
  <si>
    <t>приобретение котельно-печного топлива</t>
  </si>
  <si>
    <t>1,502</t>
  </si>
  <si>
    <t>000 500 502</t>
  </si>
  <si>
    <t>1,503</t>
  </si>
  <si>
    <t>000 500 503</t>
  </si>
  <si>
    <t>приобретение строительных материалов</t>
  </si>
  <si>
    <t>1,505</t>
  </si>
  <si>
    <t>000 500 505</t>
  </si>
  <si>
    <t xml:space="preserve">контроль итого </t>
  </si>
  <si>
    <t>конроль итого</t>
  </si>
  <si>
    <t>Увеличение стоимости основных средств (приобретение оборудования)</t>
  </si>
  <si>
    <t>Увеличение стоим. материальных запасов (материальные запасы)</t>
  </si>
  <si>
    <t>контроль итого ст.225</t>
  </si>
  <si>
    <t>контроль итого ст.226</t>
  </si>
  <si>
    <t>контроль итого ст.290</t>
  </si>
  <si>
    <t>контроль итого ст.340</t>
  </si>
  <si>
    <t>контроль итого ст. 340</t>
  </si>
  <si>
    <t>контроль итого 225</t>
  </si>
  <si>
    <t>контроль итого 226</t>
  </si>
  <si>
    <t xml:space="preserve">         амортизация</t>
  </si>
  <si>
    <t>Прочие работы, услуги (благоустройство)</t>
  </si>
  <si>
    <t>1,506</t>
  </si>
  <si>
    <t>000 500 506</t>
  </si>
  <si>
    <t>1,507</t>
  </si>
  <si>
    <t>000 500 507</t>
  </si>
  <si>
    <t>приобретение запасных и (или) составных частей для машин, оборудования, оргтехники, вычислительной техники и т.п.</t>
  </si>
  <si>
    <t>1,510</t>
  </si>
  <si>
    <t>000 500 510</t>
  </si>
  <si>
    <t>1,527</t>
  </si>
  <si>
    <t>000 500 527</t>
  </si>
  <si>
    <t>хозяйственные и канцелярские расходы</t>
  </si>
  <si>
    <t>1,528</t>
  </si>
  <si>
    <t>000 500 528</t>
  </si>
  <si>
    <t>1,529</t>
  </si>
  <si>
    <t>000 500 529</t>
  </si>
  <si>
    <t>1,530</t>
  </si>
  <si>
    <t>000 500 530</t>
  </si>
  <si>
    <t>Безвозмездные поступления от других бюджетов бюджетной системы РФ</t>
  </si>
  <si>
    <t>Субвенции на ВУС</t>
  </si>
  <si>
    <t>000 2 02 03000 00 0000 151</t>
  </si>
  <si>
    <t>000 2 02 04012 10 0000 151</t>
  </si>
  <si>
    <t>Мероприятия в области коммунального хозяйства   (914 0502)</t>
  </si>
  <si>
    <t>капитальный ремонт</t>
  </si>
  <si>
    <t>Средства самообложения граждан</t>
  </si>
  <si>
    <t>000 1  05  04000  02  0000  110</t>
  </si>
  <si>
    <t xml:space="preserve">Благоустройство ОСВЕЩЕНИЕ   (05 03)                        </t>
  </si>
  <si>
    <t>ПРОЧИЕ мероприятия по благоустройству поселений      (05 03)</t>
  </si>
  <si>
    <t xml:space="preserve">Дворцы и ДОМА КУЛЬТУРЫ     (08 01)               </t>
  </si>
  <si>
    <t xml:space="preserve">БИБЛИОТЕКИ    (08 01)         </t>
  </si>
  <si>
    <t>Пенсионное обеспечение            (914 1001)</t>
  </si>
  <si>
    <t xml:space="preserve">           на содержание дорог</t>
  </si>
  <si>
    <t>Обеспечение мероприятий по  переселению граждан из аварийного жилищного фонда за счет средств бюджетов (00000 09602)</t>
  </si>
  <si>
    <t xml:space="preserve"> Прочие работы,  услуги  в т.ч. благоустройство </t>
  </si>
  <si>
    <t>Контроль (итого начисл.)</t>
  </si>
  <si>
    <t>000 2 02 03015 00 0000 151</t>
  </si>
  <si>
    <t>Расшифровка остатков средств бюджета на конец отчетного периода</t>
  </si>
  <si>
    <t>Доход от реал. имущ., наход. в операт. управл. учреждений, наход. в вед. орг. управл. поселений</t>
  </si>
  <si>
    <t>в т.ч. оплата услуг отопления</t>
  </si>
  <si>
    <t xml:space="preserve">         оплата услуг потребл. эл.энергии</t>
  </si>
  <si>
    <t xml:space="preserve">         оплата услуг водоснабжения</t>
  </si>
  <si>
    <t xml:space="preserve">         оплата услуг за предоставленный газ</t>
  </si>
  <si>
    <t xml:space="preserve">         др. расходы по оплате коммун. услуг:</t>
  </si>
  <si>
    <t xml:space="preserve">         капитальный ремонт</t>
  </si>
  <si>
    <t>в т.ч. разраб. проектной и сметной документации</t>
  </si>
  <si>
    <t xml:space="preserve">         разработка схем териториального планирования</t>
  </si>
  <si>
    <t xml:space="preserve">         услуги по страхованию имущества</t>
  </si>
  <si>
    <t xml:space="preserve">         услуги в области информационных технологий</t>
  </si>
  <si>
    <t xml:space="preserve">         подписка на периодические и справочные издания </t>
  </si>
  <si>
    <t>Возврат остатков прошлых лет</t>
  </si>
  <si>
    <t>000 2 19 05000 10 0000 151</t>
  </si>
  <si>
    <t xml:space="preserve">         оплата услуг за участие в семинарах, совещаниях</t>
  </si>
  <si>
    <t xml:space="preserve">      котельно-печного топлива</t>
  </si>
  <si>
    <t xml:space="preserve">      ГСМ</t>
  </si>
  <si>
    <t xml:space="preserve">      строительных материалов</t>
  </si>
  <si>
    <t xml:space="preserve">      запасных частей</t>
  </si>
  <si>
    <t xml:space="preserve">      материальных запасов</t>
  </si>
  <si>
    <t>ЖИЛИЩНОЕ ХОЗЯЙСТВО    (914 0501)</t>
  </si>
  <si>
    <t>Субсидии бюд. пос.на обес. мероп. по перес. гражд. из аварийного жил.фонда с уч. необ разв. малоэтаж. жил. стр. за счет ср-в пос. от гос. кор. Фонда сод. реформ. ЖКХ</t>
  </si>
  <si>
    <t xml:space="preserve">     на заработную плату</t>
  </si>
  <si>
    <t xml:space="preserve">             Муниципальные служащие</t>
  </si>
  <si>
    <t>000 1 06 06033 10 0000 110</t>
  </si>
  <si>
    <t>Зем.налог с организаций, обладающих зем.участком, расположенным в границах сельских поселений</t>
  </si>
  <si>
    <t>211</t>
  </si>
  <si>
    <t>212</t>
  </si>
  <si>
    <t>222</t>
  </si>
  <si>
    <t>213</t>
  </si>
  <si>
    <t>119</t>
  </si>
  <si>
    <t>221</t>
  </si>
  <si>
    <t>310</t>
  </si>
  <si>
    <t>340</t>
  </si>
  <si>
    <t>223</t>
  </si>
  <si>
    <t>290</t>
  </si>
  <si>
    <t>231</t>
  </si>
  <si>
    <t>241</t>
  </si>
  <si>
    <t>Благоустройство площадей, устройство тротуаров, скверов (914 04 12)</t>
  </si>
  <si>
    <t xml:space="preserve">                в т.ч за счет областных средств</t>
  </si>
  <si>
    <t>гсм</t>
  </si>
  <si>
    <t>кот-печ</t>
  </si>
  <si>
    <t>прочие</t>
  </si>
  <si>
    <t xml:space="preserve"> разработка схем территориального планирования</t>
  </si>
  <si>
    <t>заполнить</t>
  </si>
  <si>
    <t>Итого остатков средств, в том числе</t>
  </si>
  <si>
    <t xml:space="preserve">   на оплату труда и начисления на ФОТ</t>
  </si>
  <si>
    <t xml:space="preserve">   доходы от уплаты акцизов на нефтепродукты</t>
  </si>
  <si>
    <t xml:space="preserve">   остатки по бюджетному кредиту</t>
  </si>
  <si>
    <t>Зем.налог с организаций, обладающих зем.участком, расположенным в границах городских поселений</t>
  </si>
  <si>
    <t>000 1 06 06033 13 0000 110</t>
  </si>
  <si>
    <t>000 1 06 06043 10 0000 110</t>
  </si>
  <si>
    <t>000 1 06 06043 13 0000 110</t>
  </si>
  <si>
    <t>000 1 11 05013 13 0000 120</t>
  </si>
  <si>
    <t xml:space="preserve"> НДФЛ</t>
  </si>
  <si>
    <t>000 1 11 00000 00 0000 120</t>
  </si>
  <si>
    <t>000 1 11 05035 13 0000 120</t>
  </si>
  <si>
    <t>Доходы, получ. в виде арендной платы за земельные участки, гос. собст. на которые не разгр. и которые распол. в границах городских поселений, а также ср-ва от прод. права на заключ. дог. аренды</t>
  </si>
  <si>
    <t>000 114 06013 13 0000 430</t>
  </si>
  <si>
    <t>000 1 14 06025 13 0000 430</t>
  </si>
  <si>
    <t xml:space="preserve">1 1 16 90050 13 0000 140 </t>
  </si>
  <si>
    <t>Невыясненные поступления сельских поселений</t>
  </si>
  <si>
    <t>Невыясненные поступления городских поселений</t>
  </si>
  <si>
    <t>1 1 17 01050 13 0000 180</t>
  </si>
  <si>
    <t>Прочие неналоговые доходы городских поселений</t>
  </si>
  <si>
    <t>1 1 17 05050 13 0000 180</t>
  </si>
  <si>
    <t>Прочие неналоговые доходы сельских поселений</t>
  </si>
  <si>
    <t>000  1  06  06033  00  0000  110</t>
  </si>
  <si>
    <t>000  1  06  06043  00  0000  110</t>
  </si>
  <si>
    <t xml:space="preserve">             Служащие</t>
  </si>
  <si>
    <t xml:space="preserve">  в т. ч. Муниципальные должности (выборные)</t>
  </si>
  <si>
    <t>Услуги по содерж.имущ. (текущий ремонт)</t>
  </si>
  <si>
    <t>строительные материалы</t>
  </si>
  <si>
    <t>225</t>
  </si>
  <si>
    <t xml:space="preserve">000 0000 0000000 000 211 </t>
  </si>
  <si>
    <t xml:space="preserve">000 0000 0000000 000 213 </t>
  </si>
  <si>
    <t>000 2 08 05000 10 0000 180</t>
  </si>
  <si>
    <t>Доходы бюджета - ИТОГО</t>
  </si>
  <si>
    <t>000  8  50  00000  00  0000  000</t>
  </si>
  <si>
    <t>НАЛОГОВЫЕ И НЕНАЛОГОВЫЕ ДОХОДЫ</t>
  </si>
  <si>
    <t>Налог на доходы физических лиц</t>
  </si>
  <si>
    <t>000  1  01  02000  01  0000  110</t>
  </si>
  <si>
    <t>000  1  01  02010  01  0000  110</t>
  </si>
  <si>
    <t xml:space="preserve">           кап.ремонт жилфонда;</t>
  </si>
  <si>
    <t>000 01030000 10 0000 810</t>
  </si>
  <si>
    <t>000  1  01  02030  01  0000  110</t>
  </si>
  <si>
    <t>000  1  01  02040  01  0000  110</t>
  </si>
  <si>
    <t xml:space="preserve">     возмещение судебных издержек</t>
  </si>
  <si>
    <t xml:space="preserve">      возмещение судебных издержек</t>
  </si>
  <si>
    <t>амортизация</t>
  </si>
  <si>
    <t>расходование материальных запасов</t>
  </si>
  <si>
    <t>областные средства ВУС</t>
  </si>
  <si>
    <t xml:space="preserve">             амортизация</t>
  </si>
  <si>
    <t xml:space="preserve">               амортизация</t>
  </si>
  <si>
    <t>№ п/п</t>
  </si>
  <si>
    <t xml:space="preserve">Наименование показателя </t>
  </si>
  <si>
    <t>статья</t>
  </si>
  <si>
    <t xml:space="preserve">текущая </t>
  </si>
  <si>
    <t>просроченная</t>
  </si>
  <si>
    <t>всего</t>
  </si>
  <si>
    <t>Кредиторская задолж-ть всего</t>
  </si>
  <si>
    <t>Прочие выплаты,м/литература</t>
  </si>
  <si>
    <t xml:space="preserve">  В Т.Ч.оплата отопления и техн.нужд</t>
  </si>
  <si>
    <t>оплата потребления газа</t>
  </si>
  <si>
    <t>оплата потребления электроэн</t>
  </si>
  <si>
    <t>оплата водоснабжения</t>
  </si>
  <si>
    <t>прочие коммунальные услуги</t>
  </si>
  <si>
    <t xml:space="preserve">Аренд.плата за п.им     </t>
  </si>
  <si>
    <t>Безвозм.и безвозвр.переч.гос.и муниц.учрежд</t>
  </si>
  <si>
    <t>Безвозм.и безвозвр.переч.орг.за искл.гос.и.мун.учр.</t>
  </si>
  <si>
    <t>Пособия по соц.пом.населен.</t>
  </si>
  <si>
    <t xml:space="preserve">    - выпл. доп. ежем. обесп. к пенсиям мун.сл.;</t>
  </si>
  <si>
    <t>000  2  08  00000  00  0000  000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</si>
  <si>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ПРОЦЕТНТОВ ЗА НЕСВОЕВРЕМЕННОЕ ОСУЩЕСТВЛЕНИЕ ТАКОГО ВОЗВРАТА И ПРОЦЕНТОВ, НАЧИСЛЕННЫХ НА ИЗЛИШНЕ ВЗЫСКАННЫЕ СУММЫ</t>
  </si>
  <si>
    <t>000  1  11  05070  00  0000  120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</si>
  <si>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</si>
  <si>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1,36</t>
  </si>
  <si>
    <t>1,40</t>
  </si>
  <si>
    <t>1,41</t>
  </si>
  <si>
    <t>1,44</t>
  </si>
  <si>
    <t>1,45</t>
  </si>
  <si>
    <t>1,48</t>
  </si>
  <si>
    <t>1,49</t>
  </si>
  <si>
    <t>1,53</t>
  </si>
  <si>
    <t>1,60</t>
  </si>
  <si>
    <t>Социальное обеспеч.населения (914 1003)</t>
  </si>
  <si>
    <t>Увеличение стоим.осн.ср-тв</t>
  </si>
  <si>
    <t>в т.ч.оборудование</t>
  </si>
  <si>
    <t>мягкий инвентарь</t>
  </si>
  <si>
    <t xml:space="preserve">   прочие</t>
  </si>
  <si>
    <t xml:space="preserve">Увел.ст-ти мат зап.   </t>
  </si>
  <si>
    <t>продукты питания</t>
  </si>
  <si>
    <t>оплата потр кот-печ</t>
  </si>
  <si>
    <t>оплата пр.мат.запас</t>
  </si>
  <si>
    <t>СВОД (квартальный отчет)</t>
  </si>
  <si>
    <t xml:space="preserve">приобретение оборудования </t>
  </si>
  <si>
    <t xml:space="preserve">            благоустройство</t>
  </si>
  <si>
    <t xml:space="preserve"> благоустройство </t>
  </si>
  <si>
    <t>Безвозм.переч.за исключ.гос.и мун.орг.                       (Субсидии автотр.пред.на пригор.пас.перев.)</t>
  </si>
  <si>
    <t xml:space="preserve">     опл. питания спортсменам на соревнованиях</t>
  </si>
  <si>
    <t>Единый налог на вмененный доход для отдельных видов деятельности</t>
  </si>
  <si>
    <t>Единый сельскохозяйственный налог</t>
  </si>
  <si>
    <t>проектирование</t>
  </si>
  <si>
    <t>содержание</t>
  </si>
  <si>
    <t>ремонт двор.террит. и проездов к дворовым тер.</t>
  </si>
  <si>
    <t xml:space="preserve">     взносы за членство в организациях</t>
  </si>
  <si>
    <t xml:space="preserve">     выборы</t>
  </si>
  <si>
    <t>000  1  05  03000  01  0000  110</t>
  </si>
  <si>
    <t>Налог на имущество физических лиц</t>
  </si>
  <si>
    <t>000  1  06  01000  00  0000  110</t>
  </si>
  <si>
    <t>Налог на игорный бизнес</t>
  </si>
  <si>
    <t>Штрафы, санкции, возмещение ущерба</t>
  </si>
  <si>
    <t xml:space="preserve">000 1 16 90050 10 0000 140 </t>
  </si>
  <si>
    <t>000  1  06  05000  02  0000  110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</si>
  <si>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</si>
  <si>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</si>
  <si>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</si>
  <si>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</si>
  <si>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ГОСУДАРСТВЕННАЯ ПОШЛИНА</t>
  </si>
  <si>
    <t>Дорожное хозяйство           04 09</t>
  </si>
  <si>
    <t>000  1  08  00000  00  0000  000</t>
  </si>
  <si>
    <t xml:space="preserve">         монтажные работы</t>
  </si>
  <si>
    <t xml:space="preserve">   монтажные работы</t>
  </si>
  <si>
    <t xml:space="preserve">          монтажные работы</t>
  </si>
  <si>
    <t xml:space="preserve">   субсидии добровольной пожарной команде </t>
  </si>
  <si>
    <t>ЗАДОЛЖЕННОСТЬ И ПЕРЕРАСЧЕТЫ ПО ОТМЕНЕННЫМ НАЛОГАМ, СБОРАМ И ИНЫМ ОБЯЗАТЕЛЬНЫМ ПЛАТЕЖАМ</t>
  </si>
  <si>
    <t>000  1  09  00000  00  0000  000</t>
  </si>
  <si>
    <t>провед.инвентариза., паспортизации основных средств</t>
  </si>
  <si>
    <t>оплата юридических, адвокатских и нотар. услуг</t>
  </si>
  <si>
    <t>Налог на прибыль организаций, зачислявшийся до 1 января 2005 года в местные бюджеты</t>
  </si>
  <si>
    <t>000  1  09  01000  00  0000  110</t>
  </si>
  <si>
    <t>Платежи за пользование природными ресурсами</t>
  </si>
  <si>
    <t>000  1  09  03000  00  0000  110</t>
  </si>
  <si>
    <t>Налог на имущество предприятий</t>
  </si>
  <si>
    <t>000  1  09  04010  02  0000  110</t>
  </si>
  <si>
    <t>Налог с имущества, переходящего в порядке наследования или дарения</t>
  </si>
  <si>
    <t>000  1  09  04040  01  0000  110</t>
  </si>
  <si>
    <t>000  1  09  04050  00  0000  110</t>
  </si>
  <si>
    <t>Налог с продаж</t>
  </si>
  <si>
    <t>000  1  09  06010  02  0000  110</t>
  </si>
  <si>
    <t>Сбор на нужды образовательных учреждений, взимаемый с юридических лиц</t>
  </si>
  <si>
    <t>000  1  09  06020  02  0000  110</t>
  </si>
  <si>
    <t>Прочие налоги и сборы (по отмененным местным налогам и сборам)</t>
  </si>
  <si>
    <t>000  1  09  07000  00  0000  110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</si>
  <si>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</si>
  <si>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</si>
  <si>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работы по ремонту жил.фонда</t>
  </si>
  <si>
    <t xml:space="preserve">Прочие работы,  услуги </t>
  </si>
  <si>
    <t>1,66</t>
  </si>
  <si>
    <t>1,67</t>
  </si>
  <si>
    <t>1,68</t>
  </si>
  <si>
    <t>1,69</t>
  </si>
  <si>
    <t>Земельный налог (по обязательствам, возникшим до 1 января 2006 года)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</si>
  <si>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РФ, субъектам РФ или муниципальным образованиям</t>
  </si>
  <si>
    <t>000 2 02 01003 10 0000 151</t>
  </si>
  <si>
    <t>Дотация по обеспеч. сбалансиров. бюджетов</t>
  </si>
  <si>
    <t>000  1  11  01000  00  0000  120</t>
  </si>
  <si>
    <t>Доходы от размещения средств бюджетов</t>
  </si>
  <si>
    <t>Обслуживание муниципального долга</t>
  </si>
  <si>
    <t>000  1  11  02000  00  0000  120</t>
  </si>
  <si>
    <t>Проценты, полученные от предоставления бюджетных кредитов внутри страны</t>
  </si>
  <si>
    <t>000  1  11  03000  00  0000  120</t>
  </si>
  <si>
    <t>000  2  18  00000  00  0000  000</t>
  </si>
  <si>
    <t xml:space="preserve">  в т.ч. разраб. проектной и сметной документации</t>
  </si>
  <si>
    <t>000  2  19  00000  00  0000  000</t>
  </si>
  <si>
    <t>Налог на доходы физических лиц с доходов, полученных физическими лицами,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</si>
  <si>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</si>
  <si>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</si>
  <si>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</si>
  <si>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</si>
  <si>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1,75</t>
  </si>
  <si>
    <t>000 500 075</t>
  </si>
  <si>
    <t>капитальный ремонт объектов жилищно-коммунального хозяйства</t>
  </si>
  <si>
    <t>1,78</t>
  </si>
  <si>
    <t>000 500 078</t>
  </si>
  <si>
    <t>1,79</t>
  </si>
  <si>
    <t>000 500 079</t>
  </si>
  <si>
    <t>капитальный ремонт объектов в сфере дорожного хозяйства</t>
  </si>
  <si>
    <t>1,82</t>
  </si>
  <si>
    <t>000 500 082</t>
  </si>
  <si>
    <t>1,83</t>
  </si>
  <si>
    <t>000 500 083</t>
  </si>
  <si>
    <t>капитальный ремонт иных объектов</t>
  </si>
  <si>
    <t>1,85</t>
  </si>
  <si>
    <t>000 500 085</t>
  </si>
  <si>
    <t>1,86</t>
  </si>
  <si>
    <t>000 500 086</t>
  </si>
  <si>
    <t>1,461</t>
  </si>
  <si>
    <t>000 500 461</t>
  </si>
  <si>
    <t>000  1  05  02000  02  0000  110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</si>
  <si>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</si>
  <si>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</si>
  <si>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Увеличение стоимости основных средств (приобр.оборуд.)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</si>
  <si>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</si>
  <si>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госуд. и муниц. собственности (за исключ. имущества бюджетных и автономных учреждений, а также имущества госуд. и муницип. унитарных предприятий, в т.ч. казенных)</t>
  </si>
  <si>
    <t>Доходы от продажи земельных участков, находящихся в госуд. и муницип. собственности (за исключ. земельных участков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</si>
  <si>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</si>
  <si>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000  2  00  00000  00  0000  000</t>
  </si>
  <si>
    <t>БЕЗВОЗМЕЗДНЫЕ ПОСТУПЛЕНИЯ</t>
  </si>
  <si>
    <t>000  2  02  01003  00  0000  151</t>
  </si>
  <si>
    <t>Дотации бюджетам на поддержку мер по обеспечению сбалансированности бюджетов</t>
  </si>
  <si>
    <t>000  2  02  04000  00  0000  151</t>
  </si>
  <si>
    <t>Прочие работы, услуги (разработка схем территориального планирования)</t>
  </si>
  <si>
    <t>Иные межбюджетные трансферты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</si>
  <si>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</si>
  <si>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ОТ ПРИНОСЯЩЕЙ ДОХОД ДЕЯТЕЛЬНОСТИ</t>
  </si>
  <si>
    <t>Остатки ср-в бюд. на конец отчетного период</t>
  </si>
  <si>
    <t>ВОЗВРАТ ОСТАТКОВ СУБСИДИЙ, СУБВЕНЦИЙ И ИНЫХ МЕЖБЮДЖЕТНЫХ ТРАНСФЕРТОВ, ИМЕЮЩИХ ЦЕЛЕВОЕ НАЗНАЧЕНИЕ, ПРОШЛЫХ ЛЕТ</t>
  </si>
  <si>
    <t>Организация проведения оплачиваемых общественных работ (914 0503 )</t>
  </si>
  <si>
    <t>собственные средства</t>
  </si>
  <si>
    <t xml:space="preserve">                собственные средства</t>
  </si>
  <si>
    <t xml:space="preserve">Доходы от уплаты акцизов на автомобильный бензин, подлежащие распределению между бюджетами  </t>
  </si>
  <si>
    <t xml:space="preserve">Доходы от уплаты акцизов на прямогонный бензин, подлежащие распределению между бюджетами 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</si>
  <si>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</si>
  <si>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</si>
  <si>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000  1  11  05020  00  0000  120</t>
  </si>
  <si>
    <t>000 1 01 02020 01 0000 110</t>
  </si>
  <si>
    <t>000  1  11  05030  00  0000  120</t>
  </si>
  <si>
    <t>Платежи от государственных и муниципальных унитарных предприятий</t>
  </si>
  <si>
    <t>000  1  11  07000  00  0000  120</t>
  </si>
  <si>
    <t xml:space="preserve">                                                           ОТЧЕТ ОБ ИСПОЛНЕНИИ БЮДЖЕТА                             ПРИЛОЖЕНИЕ  1</t>
  </si>
  <si>
    <t>Средства, получаемые от передачи имущества, находящегося в гос. и муниц.собственности (за исключ. имущества автономных учреждений, а также имущества госуд. и муниц. унитарных предприятий, в т.ч. казенных), в залог, в доверительное управление</t>
  </si>
  <si>
    <t>000  1  11  08000  00  0000  120</t>
  </si>
  <si>
    <t>000  1  11  09000  00  0000  120</t>
  </si>
  <si>
    <t>Плата за негативное воздействие на окружающую среду</t>
  </si>
  <si>
    <t>Прочие доходы от комп.затрат  бюдж. гор.посел.</t>
  </si>
  <si>
    <t xml:space="preserve">000 113 02995 13 0000 130 </t>
  </si>
  <si>
    <t>000  1  12  01000  01  0000  120</t>
  </si>
  <si>
    <t>Пл. на отч. период</t>
  </si>
  <si>
    <t>Кас. расх.</t>
  </si>
  <si>
    <t>Факт. расходы</t>
  </si>
  <si>
    <t>853</t>
  </si>
  <si>
    <t>ДОХОДЫ ОТ ПРОДАЖИ МАТЕРИАЛЬНЫХ И НЕМАТЕРИАЛЬНЫХ АКТИВОВ</t>
  </si>
  <si>
    <t>000  1  14  00000  00  0000  000</t>
  </si>
  <si>
    <t>Доходы от продажи квартир</t>
  </si>
  <si>
    <t>000  1  14  01000  00  0000  410</t>
  </si>
  <si>
    <t xml:space="preserve">Сведения об использовании информационно-коммуникационных технологий (ф. 477)                </t>
  </si>
  <si>
    <t>Код расходов по БК</t>
  </si>
  <si>
    <t xml:space="preserve"> Сумма</t>
  </si>
  <si>
    <t>ивестиции в строительсво</t>
  </si>
  <si>
    <t xml:space="preserve">  Основные цели произведённых расходов</t>
  </si>
  <si>
    <t>х</t>
  </si>
  <si>
    <t xml:space="preserve">                      Разработка нормативных правовых актов</t>
  </si>
  <si>
    <t xml:space="preserve">                      Разработка прочих документов</t>
  </si>
  <si>
    <t>000  1  14  02000  00  0000  000</t>
  </si>
  <si>
    <t>000 101  02030 01 0000 110</t>
  </si>
  <si>
    <t>000  1  14  06000  00  0000  430</t>
  </si>
  <si>
    <t>Доходы от продажи земельных участков, государственная собственность на которые не разграничена</t>
  </si>
  <si>
    <t xml:space="preserve">                                                                            </t>
  </si>
  <si>
    <t xml:space="preserve">         услуги энергоаудиторские</t>
  </si>
  <si>
    <t>000  1  14  06010  00  0000  430</t>
  </si>
  <si>
    <t>000  1  14  06020  00  0000  430</t>
  </si>
  <si>
    <t>Доходы от продажи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РФ</t>
  </si>
  <si>
    <t>000  1  14  06030  00  0000  430</t>
  </si>
  <si>
    <t>ЗАПОЛНИТЬ</t>
  </si>
  <si>
    <t>Доходы от продажи недвижимого имущества одновременно с занятыми такими объектами недвижимого имущества земельными участками,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РФ</t>
  </si>
  <si>
    <t>000  1  14  07000  00  0000  410</t>
  </si>
  <si>
    <t>АДМИНИСТРАТИВНЫЕ ПЛАТЕЖИ И СБОРЫ</t>
  </si>
  <si>
    <t xml:space="preserve">заполнить </t>
  </si>
  <si>
    <t>000  1  15  00000  00  0000  000</t>
  </si>
  <si>
    <t>ШТРАФЫ, САНКЦИИ, ВОЗМЕЩЕНИЕ УЩЕРБА</t>
  </si>
  <si>
    <t>000  1  16  00000  00  0000  000</t>
  </si>
  <si>
    <t>ПРОЧИЕ НЕНАЛОГОВЫЕ ДОХОДЫ</t>
  </si>
  <si>
    <t>000  1  17  00000  00  0000  000</t>
  </si>
  <si>
    <t>000  1  17  01000  00  0000  180</t>
  </si>
  <si>
    <t> 1. Проектирование прикладных систем и информационно-коммуникационной инфраструктуры, всего</t>
  </si>
  <si>
    <t>000 1 03 02000 01 0000 110</t>
  </si>
  <si>
    <t>111</t>
  </si>
  <si>
    <t>112</t>
  </si>
  <si>
    <t>122</t>
  </si>
  <si>
    <t>121</t>
  </si>
  <si>
    <t>242</t>
  </si>
  <si>
    <t>243</t>
  </si>
  <si>
    <t>312</t>
  </si>
  <si>
    <t>313</t>
  </si>
  <si>
    <t>414</t>
  </si>
  <si>
    <t>630</t>
  </si>
  <si>
    <t>730</t>
  </si>
  <si>
    <t>810</t>
  </si>
  <si>
    <t>851</t>
  </si>
  <si>
    <t>852</t>
  </si>
  <si>
    <t>831</t>
  </si>
  <si>
    <t>ИТОГО ПО ВИДАМ РАСХОДОВ</t>
  </si>
  <si>
    <t>КОНТРОЛЬ (ВСЕГО РАСХОДОВ)</t>
  </si>
  <si>
    <t>Доходы от уплаты акцизов на нефтепродукты</t>
  </si>
  <si>
    <t xml:space="preserve">         оплата  договоров на оказание услуг</t>
  </si>
  <si>
    <t xml:space="preserve">Прочие работы, услуги </t>
  </si>
  <si>
    <t>Прочие расходы (возмещ.судебных издержек)</t>
  </si>
  <si>
    <t xml:space="preserve">         подписка на периодич.и справоч.издания </t>
  </si>
  <si>
    <t>Транспортные услуги (оказание услуг перевозки)</t>
  </si>
  <si>
    <t xml:space="preserve">    оплата услуг перевозки</t>
  </si>
  <si>
    <t xml:space="preserve">Работы, услуги по содержанию имущества </t>
  </si>
  <si>
    <t>Транспортные услуги (оплата услуг перевозки)</t>
  </si>
  <si>
    <t xml:space="preserve">      оплата услуг перевозки</t>
  </si>
  <si>
    <t>Работы, услуги по содержанию имущества</t>
  </si>
  <si>
    <t>Благоустройство ОЗЕЛЕНЕНИЕ  (05 03)</t>
  </si>
  <si>
    <t xml:space="preserve">Организация и содержание МЕСТ ЗАХОРОНЕНИЯ (05 03)    </t>
  </si>
  <si>
    <t>в том числе: Разработка технической документации</t>
  </si>
  <si>
    <t>2.Разработка (доработка) программного обеспечения, всего</t>
  </si>
  <si>
    <t>в том числе: Разработка программного обеспечения (приобретение исключительных прав)</t>
  </si>
  <si>
    <t>Доработка специализированного программного обеспечения прикладных систем</t>
  </si>
  <si>
    <t>031</t>
  </si>
  <si>
    <t>в том числе:  Строительство специализированных зданий (помещений) для размещения технических средств и персонала</t>
  </si>
  <si>
    <t>Иные капитальные вложения</t>
  </si>
  <si>
    <t>в том числе: Приобретение автоматизированных рабочих мест, транспортно-коммуникационного оборудования, серверного, периферийного и др. оборудования</t>
  </si>
  <si>
    <t>Услуги по доставке и складированию оборудования, не включая расходы по закупке запасных инструментов и принадлежностей (комплектующих)</t>
  </si>
  <si>
    <t>Монтажные и пуско-наладочные работы поставляемых технических средств, всего</t>
  </si>
  <si>
    <t>Осуществление комплекса работ по специальным проверкам и исследованиям</t>
  </si>
  <si>
    <t>в том числе: Доступ к телефонной сети связи общего пользования; предоставление доступа к услугам междугородной и международной связи</t>
  </si>
  <si>
    <t>Приобретение и обновление справочно-информационных баз данных (покупка контента)</t>
  </si>
  <si>
    <t>Доступ к сети Интернет</t>
  </si>
  <si>
    <t>в том числе: Обеспечение функционирования и поддержка работоспособности прикладного и системного программного обеспечения</t>
  </si>
  <si>
    <t>Техническое обслуживание аппаратного обеспечения включающее контроль технического состояния</t>
  </si>
  <si>
    <t>в том числе: Разработка курсов для обучения</t>
  </si>
  <si>
    <t>Обучение пользователей создаваемых прикладных систем (ПО)</t>
  </si>
  <si>
    <t>Прочее обучение в области информационно-коммуникационных технологий</t>
  </si>
  <si>
    <t>Итого</t>
  </si>
  <si>
    <t>Глава поселения</t>
  </si>
  <si>
    <t>Социальное обеспечение (КОНТРОЛЬ)</t>
  </si>
  <si>
    <t>Возмещение потерь сельскохозяйственного производства, связанных с изъятием сельскохозяйственных угодий (по обязательствам, возникшим до 1 января 2008г)</t>
  </si>
  <si>
    <t>000 01030000 10 0000 710</t>
  </si>
  <si>
    <t>000  1  17  02000  00  0000  180</t>
  </si>
  <si>
    <t>000  1  17  05000  00  0000  180</t>
  </si>
  <si>
    <t>БЕЗВОЗМЕЗДНЫЕ ПОСТУПЛЕНИЯ ОТ ДРУГИХ БЮДЖЕТОВ БЮДЖЕТНОЙ СИСТЕМЫ РФ</t>
  </si>
  <si>
    <t>000  2  02  00000  00  0000  000</t>
  </si>
  <si>
    <t>244</t>
  </si>
  <si>
    <t>ПРОЧИЕ БЕЗВОЗМЕЗДНЫЕ ПОСТУПЛЕНИЯ</t>
  </si>
  <si>
    <t>000  2  07  00000  00  0000  180</t>
  </si>
  <si>
    <t>000  3  00  00000  00  0000  000</t>
  </si>
  <si>
    <t>Всего доходов</t>
  </si>
  <si>
    <t>000  8  90  00000  00  0000  000</t>
  </si>
  <si>
    <t>Дотации на выравнивание бюджетной обеспеченности</t>
  </si>
  <si>
    <t>000  2  02  01001  00  0000  151</t>
  </si>
  <si>
    <t>Доходы по поселениям</t>
  </si>
  <si>
    <t>№ листа / № строки</t>
  </si>
  <si>
    <t>1  1 Кассовый план на год</t>
  </si>
  <si>
    <r>
      <t xml:space="preserve">                                                                             Битюг-Матрёновское сельское поселение на 01.01.2017 г.                       </t>
    </r>
    <r>
      <rPr>
        <sz val="12"/>
        <rFont val="Times New Roman"/>
        <family val="1"/>
      </rPr>
      <t>рублей</t>
    </r>
    <r>
      <rPr>
        <b/>
        <sz val="12"/>
        <rFont val="Times New Roman"/>
        <family val="1"/>
      </rPr>
      <t xml:space="preserve">             </t>
    </r>
  </si>
  <si>
    <t>Налог на имущество физ лиц сельск. поселений</t>
  </si>
  <si>
    <t>Налог на имущество физ лиц городских поселений</t>
  </si>
  <si>
    <t>1 1 06 01030 13 0000 110</t>
  </si>
  <si>
    <t>Доходы от сдачи в аренду имущ-ва сельских поселений</t>
  </si>
  <si>
    <t>1 1 11 05035 10 0000 120</t>
  </si>
  <si>
    <t>000  1  14  06300  00  0000  430</t>
  </si>
  <si>
    <t>Плата за увеличение площади земельных участков, находящихся в частной собственности, в резльтате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</si>
  <si>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2  2 Кассовый план на ОП</t>
  </si>
  <si>
    <t>3  3 Исполнено</t>
  </si>
  <si>
    <t>000  1  00  00000  00  0000  000</t>
  </si>
  <si>
    <t>1,3</t>
  </si>
  <si>
    <t>1,4</t>
  </si>
  <si>
    <t>1,5</t>
  </si>
  <si>
    <t>1,6</t>
  </si>
  <si>
    <t>1,7</t>
  </si>
  <si>
    <t>1,8</t>
  </si>
  <si>
    <t>1,9</t>
  </si>
  <si>
    <t>1,10</t>
  </si>
  <si>
    <t>1,11</t>
  </si>
  <si>
    <t>1,12</t>
  </si>
  <si>
    <t>1,13</t>
  </si>
  <si>
    <t>1,14</t>
  </si>
  <si>
    <t>1,15</t>
  </si>
  <si>
    <t>1,16</t>
  </si>
  <si>
    <t>1,17</t>
  </si>
  <si>
    <t>1,18</t>
  </si>
  <si>
    <t>1,19</t>
  </si>
  <si>
    <t>1,20</t>
  </si>
  <si>
    <t>1,21</t>
  </si>
  <si>
    <t>1,22</t>
  </si>
  <si>
    <t>1,23</t>
  </si>
  <si>
    <t>1,24</t>
  </si>
  <si>
    <t>1,25</t>
  </si>
  <si>
    <t>1,26</t>
  </si>
  <si>
    <t>1,27</t>
  </si>
  <si>
    <t>1,28</t>
  </si>
  <si>
    <t>1,29</t>
  </si>
  <si>
    <t>1,30</t>
  </si>
  <si>
    <t>1,31</t>
  </si>
  <si>
    <t>1,32</t>
  </si>
  <si>
    <t>1,33</t>
  </si>
  <si>
    <t>1,34</t>
  </si>
  <si>
    <t>1,35</t>
  </si>
  <si>
    <t>1,37</t>
  </si>
  <si>
    <t>1,38</t>
  </si>
  <si>
    <t>1,39</t>
  </si>
  <si>
    <t>1,42</t>
  </si>
  <si>
    <t>1,43</t>
  </si>
  <si>
    <t>1,46</t>
  </si>
  <si>
    <t>1,47</t>
  </si>
  <si>
    <t>1,50</t>
  </si>
  <si>
    <t>1,51</t>
  </si>
  <si>
    <t>1,52</t>
  </si>
  <si>
    <t>1,54</t>
  </si>
  <si>
    <t>1,55</t>
  </si>
  <si>
    <t>1,56</t>
  </si>
  <si>
    <t>1,57</t>
  </si>
  <si>
    <t>1,58</t>
  </si>
  <si>
    <t>1,59</t>
  </si>
  <si>
    <t>1,61</t>
  </si>
  <si>
    <t>1,62</t>
  </si>
  <si>
    <t>1,63</t>
  </si>
  <si>
    <t>1,64</t>
  </si>
  <si>
    <t xml:space="preserve">         текущий ремонт </t>
  </si>
  <si>
    <t xml:space="preserve">         техническое обслуживание</t>
  </si>
  <si>
    <t>МУНИЦИПАЛЬНЫЙ ДОЛГ</t>
  </si>
  <si>
    <t>Контроль (итого з/п)</t>
  </si>
  <si>
    <t>материальные запасы</t>
  </si>
  <si>
    <t>Субсидии на благоустройство дворовых терр.</t>
  </si>
  <si>
    <t>бюджетные кредиты (сельские поселения)</t>
  </si>
  <si>
    <t>бюджетные кредиты(городские поселения)</t>
  </si>
  <si>
    <t>000 01030000 13 0000 710</t>
  </si>
  <si>
    <t>000 01030000 13 0000 810</t>
  </si>
  <si>
    <t>Обслуживание внутреннего государственного и муниципального ДОЛГА                                                   914 1301 00 0 00 27880</t>
  </si>
  <si>
    <t>Увеличение стоимости основных средств:</t>
  </si>
  <si>
    <t>Поступление нефинансовых активов</t>
  </si>
  <si>
    <t xml:space="preserve">             инвестиции в строительство</t>
  </si>
  <si>
    <t>Дотация на выравн.уровня бюдж.обеспеч.(обл)</t>
  </si>
  <si>
    <t>1,65</t>
  </si>
  <si>
    <t xml:space="preserve">     на начисл. на выпл. по оплате труда</t>
  </si>
  <si>
    <t xml:space="preserve">           на благоустройство</t>
  </si>
  <si>
    <t xml:space="preserve">           на ремонт систем водоснабжения</t>
  </si>
  <si>
    <t xml:space="preserve">   в т.ч.  кап.ремонт жилфонда;</t>
  </si>
  <si>
    <t xml:space="preserve">Увеличение стоим. материальных запасов: </t>
  </si>
  <si>
    <t>котельно-печного топлива</t>
  </si>
  <si>
    <t>ГСМ</t>
  </si>
  <si>
    <t>Другие вопросы в области физической культуры и спорта (914 1105 )</t>
  </si>
  <si>
    <t>Прочие работы,  услуги (разработка проектной и сметной документации)</t>
  </si>
  <si>
    <t>инвестиции в строительство</t>
  </si>
  <si>
    <t>строительных материалов</t>
  </si>
  <si>
    <t>запасных частей</t>
  </si>
  <si>
    <t>материальных запасов</t>
  </si>
  <si>
    <t>Безвозмездные переч. за исключ. гос. и мун. орг.</t>
  </si>
  <si>
    <t>Безвозмез. перечисления гос. и муниц, организ.</t>
  </si>
  <si>
    <t>Субсидия на ремонт дорог</t>
  </si>
  <si>
    <t xml:space="preserve">Прочие субсидии </t>
  </si>
  <si>
    <t xml:space="preserve">            материальные запасы</t>
  </si>
  <si>
    <t xml:space="preserve">                         собственные средства</t>
  </si>
  <si>
    <t xml:space="preserve">Наименование </t>
  </si>
  <si>
    <t>код</t>
  </si>
  <si>
    <t>000 1 01 02010 01 1000 110</t>
  </si>
  <si>
    <t>Перечисления другим бюд. бюджетной сист. РФ</t>
  </si>
  <si>
    <t>000 1 01 02040 01 0000 110</t>
  </si>
  <si>
    <t>Единый с/х налог</t>
  </si>
  <si>
    <t>Налог на имущество физ.лиц</t>
  </si>
  <si>
    <t>000 1 06 01030 10 0000 110</t>
  </si>
  <si>
    <t>000 1 09 04050 10 0000 110</t>
  </si>
  <si>
    <t>ОБЩЕГОСУДАРСТВЕННЫЕ ВОПРОСЫ                                              (914 0100)</t>
  </si>
  <si>
    <t>000 1 05 02000 01 0000 110</t>
  </si>
  <si>
    <t>Невыясненные поступления</t>
  </si>
  <si>
    <t>000 1 17 01050 10 0000 180</t>
  </si>
  <si>
    <t>Прочие неналоговые доходы</t>
  </si>
  <si>
    <t>000 1 17 05050 10 0000 180</t>
  </si>
  <si>
    <t>Итого собственные</t>
  </si>
  <si>
    <t>000 2 02 01001 10 0000 151</t>
  </si>
  <si>
    <t>000 8 90 00000 00 0000 000</t>
  </si>
  <si>
    <t>КОСГУ</t>
  </si>
  <si>
    <t>Вид расхода</t>
  </si>
  <si>
    <t>Остатки средств бюджета на начало года</t>
  </si>
  <si>
    <t>Р А С Х О Д Ы</t>
  </si>
  <si>
    <t>РАСХОДЫ</t>
  </si>
  <si>
    <t>Оплата труда и начисления на оплату труда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</si>
  <si>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</si>
  <si>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</si>
  <si>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</si>
  <si>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</si>
  <si>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</si>
  <si>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</si>
  <si>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</si>
  <si>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</si>
  <si>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Единовременные выплаты при уходе на пенсию</t>
  </si>
  <si>
    <t>Социальное обеспечение</t>
  </si>
  <si>
    <t>Пособия по социальной помощи населению</t>
  </si>
  <si>
    <t>Прочие расходы</t>
  </si>
  <si>
    <t xml:space="preserve">               приобретение оборудования</t>
  </si>
  <si>
    <t xml:space="preserve">           Приобретение оборудования</t>
  </si>
  <si>
    <t>от кредитных организаций</t>
  </si>
  <si>
    <t>Увеличение стоимости основных средств</t>
  </si>
  <si>
    <t>Субсидии бюд. пос.на обес.мер.по кап.рем. мн.кв.домов за счет ср-в пост. от гос.кор. фонда</t>
  </si>
  <si>
    <t>Увеличение стоимости материальных запасов</t>
  </si>
  <si>
    <t>260</t>
  </si>
  <si>
    <t>262</t>
  </si>
  <si>
    <t>263</t>
  </si>
  <si>
    <t>ВСЕГО РАСХОДОВ</t>
  </si>
  <si>
    <t>0000</t>
  </si>
  <si>
    <t>000  1  13  01500  00  0000  130</t>
  </si>
  <si>
    <t>Плата за оказание услуг по присоединению объектов дорожного сервиса к автомобильным дорогам общего пользования</t>
  </si>
  <si>
    <t>000  1  13  01990  00  0000  130</t>
  </si>
  <si>
    <t>Прочие доходы от оказания платных услуг (работ)</t>
  </si>
  <si>
    <t>000  1  13  02000  00  0000  130</t>
  </si>
  <si>
    <t>Доходы от компенсации затрат государства</t>
  </si>
  <si>
    <t>000  1  17  14000  00  0000  180</t>
  </si>
  <si>
    <t>000  2  02  04014  05  0000  151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</si>
  <si>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</si>
  <si>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Налог, взимаемый в связи с применением патентной системы налогообложения</t>
  </si>
  <si>
    <t xml:space="preserve">          приобретение производств.и хоз.инвентаря</t>
  </si>
  <si>
    <t>Зем.налог с физ.лиц, обладающих зем.участком, располож.в границах сельских поселений</t>
  </si>
  <si>
    <t>Зем.налог с физ. лиц, обладающих зем.участком, расположенным в границах городских поселений</t>
  </si>
  <si>
    <t>Доход от продажи зем. участ, расп. в гран.гор. посел.</t>
  </si>
  <si>
    <t>Доход от продажи зем. участ, расп. в гран.сел.пос..</t>
  </si>
  <si>
    <t>Доход от прод. зем. участ, расп. в гран. город. посел.</t>
  </si>
  <si>
    <t>Штрафы, санкции, возм. ущерба сельских поселений</t>
  </si>
  <si>
    <t>Штрафы, санкции, возм. ущерба городских поселений</t>
  </si>
  <si>
    <t>Доходы от сдачи в аренду имущ-ва гор. поселений</t>
  </si>
  <si>
    <t>Б А Л А Н С</t>
  </si>
  <si>
    <t>в т.ч.на оплату труда и начисления на ФОТ</t>
  </si>
  <si>
    <t>000 500 007</t>
  </si>
  <si>
    <t>000 500 008</t>
  </si>
  <si>
    <t>000 500 009</t>
  </si>
  <si>
    <t>000 500 010</t>
  </si>
  <si>
    <t>другие расходы</t>
  </si>
  <si>
    <t>000 500 013</t>
  </si>
  <si>
    <t>000 500 014</t>
  </si>
  <si>
    <t>000 500 015</t>
  </si>
  <si>
    <t>000 500 018</t>
  </si>
  <si>
    <t>000 500 023</t>
  </si>
  <si>
    <t>000 500 024</t>
  </si>
  <si>
    <t>000 500 025</t>
  </si>
  <si>
    <t>000 500 028</t>
  </si>
  <si>
    <t>Код формы по ОКУД</t>
  </si>
  <si>
    <t>010</t>
  </si>
  <si>
    <t>011</t>
  </si>
  <si>
    <t>мягкого инвентаря</t>
  </si>
  <si>
    <t xml:space="preserve">      мягкого инвентаря</t>
  </si>
  <si>
    <t xml:space="preserve">      мягкий инвентарь</t>
  </si>
  <si>
    <t>012</t>
  </si>
  <si>
    <t>013</t>
  </si>
  <si>
    <t>020</t>
  </si>
  <si>
    <t>021</t>
  </si>
  <si>
    <t>022</t>
  </si>
  <si>
    <t>в том числе бюджетным организ.</t>
  </si>
  <si>
    <t xml:space="preserve">                    кредитным организ.</t>
  </si>
  <si>
    <t>3. Капитальные вложения в объекты информационно-коммуникационной инфраструктуры, всего</t>
  </si>
  <si>
    <t>030</t>
  </si>
  <si>
    <t>032</t>
  </si>
  <si>
    <t>4. Приобретение оборудования и предустановленного программного обеспечения, всего</t>
  </si>
  <si>
    <t>040</t>
  </si>
  <si>
    <t>041</t>
  </si>
  <si>
    <t>042</t>
  </si>
  <si>
    <t>043</t>
  </si>
  <si>
    <t>044</t>
  </si>
  <si>
    <t>5. Приобретение неисключительных прав на программное обеспечение, всего</t>
  </si>
  <si>
    <t>6. Услуги по аренде оборудования, всего</t>
  </si>
  <si>
    <t>060</t>
  </si>
  <si>
    <t>7. Подключение (обеспечение доступа) к внешним информационным ресурсам, всего</t>
  </si>
  <si>
    <t>070</t>
  </si>
  <si>
    <t>071</t>
  </si>
  <si>
    <t>072</t>
  </si>
  <si>
    <t>073</t>
  </si>
  <si>
    <t xml:space="preserve">КОММУНАЛЬНОЕ ХОЗЯЙСТВО </t>
  </si>
  <si>
    <t>8. Эксплуатационные расходы на информационно-коммуникационные технологии, всего</t>
  </si>
  <si>
    <t>080</t>
  </si>
  <si>
    <t>081</t>
  </si>
  <si>
    <t>082</t>
  </si>
  <si>
    <t>9. Обучение сотрудников в области информационно-коммуникационных технологий, всего</t>
  </si>
  <si>
    <t>090</t>
  </si>
  <si>
    <t>091</t>
  </si>
  <si>
    <t>092</t>
  </si>
  <si>
    <t>093</t>
  </si>
  <si>
    <t>10. Прочие расходы в области информационно-коммуникационных технологий</t>
  </si>
  <si>
    <t>100</t>
  </si>
  <si>
    <t>900</t>
  </si>
  <si>
    <t>000 500 030</t>
  </si>
  <si>
    <t>План на год</t>
  </si>
  <si>
    <t>ВСЕГО ДОХОДОВ</t>
  </si>
  <si>
    <t>000 0 10 50201 10 000 510</t>
  </si>
  <si>
    <t>000 1 06 06000 00 0000 110</t>
  </si>
  <si>
    <t xml:space="preserve">Земельный налог                                             </t>
  </si>
  <si>
    <t>РАСХОДЫ  (сводный)</t>
  </si>
  <si>
    <t>Арендная плата за пользование имуществом</t>
  </si>
  <si>
    <t>Главный бухгалтер</t>
  </si>
  <si>
    <t>250</t>
  </si>
  <si>
    <t>251</t>
  </si>
  <si>
    <t xml:space="preserve">Увеличение остатков средств бюджета </t>
  </si>
  <si>
    <t xml:space="preserve">         оплата по договорам внешт. работникам</t>
  </si>
  <si>
    <t xml:space="preserve">           инвестиции в строительство</t>
  </si>
  <si>
    <t>000  2  03  00000  00  0000  180</t>
  </si>
  <si>
    <t>БЕЗВОЗМЕЗДНЫЕ ПОСТУПЛЕНИЯ ОТ ГОСУДАРСТВЕННЫХ (МУНИЦИПАЛЬНЫХ) ОРГАНИЗАЦИЙ</t>
  </si>
  <si>
    <t>приобретение оборудования для объектов жилищно-коммунального хозяйства</t>
  </si>
  <si>
    <t>Контроль 310</t>
  </si>
  <si>
    <t xml:space="preserve">             приобретение оборудования </t>
  </si>
  <si>
    <t xml:space="preserve">Субсидии бюд. пос.на обес.мер.по кап.рем.мн.кв. домов за сч.ср-в бюджета </t>
  </si>
  <si>
    <t>000 2 02 02088 10 0004 151 федеральные</t>
  </si>
  <si>
    <t>000 1 01 02000 01 0000 110</t>
  </si>
  <si>
    <t>НДФЛ с доходов, источником которых является налоговый агент</t>
  </si>
  <si>
    <t>000 1 03 0000 00 0000 000</t>
  </si>
  <si>
    <t xml:space="preserve"> 1 03 02230 01 0000 110</t>
  </si>
  <si>
    <t>1 03 02240 01 0000 110</t>
  </si>
  <si>
    <t>1 03 02250 01 0000 110</t>
  </si>
  <si>
    <t>1 03 02260 01 0000 110</t>
  </si>
  <si>
    <t>000 1 05 03000 01 0000 110</t>
  </si>
  <si>
    <t>000 1 05 03010 01 0000 110</t>
  </si>
  <si>
    <t>000 1 05 03020 01 0000 110</t>
  </si>
  <si>
    <t>000 1 06 01000 00 0000 110</t>
  </si>
  <si>
    <t>000 1 08 00000 00 0000 110</t>
  </si>
  <si>
    <t>Госпошлина за нотариальные действия</t>
  </si>
  <si>
    <t>000 1 08 04020 01 0000 110</t>
  </si>
  <si>
    <t xml:space="preserve">Задолженность. налог прош.лет                                      </t>
  </si>
  <si>
    <t>000 1 09 04053 10 0000 110</t>
  </si>
  <si>
    <t>Доходы от оказания услуг</t>
  </si>
  <si>
    <t>000 1 13 00000 00 0000 130</t>
  </si>
  <si>
    <r>
      <t>ДОХОДЫ</t>
    </r>
    <r>
      <rPr>
        <sz val="12"/>
        <rFont val="Times New Roman"/>
        <family val="1"/>
      </rPr>
      <t xml:space="preserve">  Наименование </t>
    </r>
  </si>
  <si>
    <t>Платные услуги</t>
  </si>
  <si>
    <t>000 1 13 01995 10 0000 130</t>
  </si>
  <si>
    <t>Доходы от продажи материальных и нематериальных активов</t>
  </si>
  <si>
    <t>000 1 14 00000 00 0000 000</t>
  </si>
  <si>
    <t>000 1 14 06025 10 0000 430</t>
  </si>
  <si>
    <t>000 1 16 00000 00 0000 140</t>
  </si>
  <si>
    <t>000 1 17 00000 00 0000 180</t>
  </si>
  <si>
    <t>Прочие работы, услуги</t>
  </si>
  <si>
    <t>Прочие работы,  услуги</t>
  </si>
  <si>
    <t>приобретение транспортных средств</t>
  </si>
  <si>
    <t>благоустройство</t>
  </si>
  <si>
    <t xml:space="preserve">  разраб. проектной и сметной документации</t>
  </si>
  <si>
    <t xml:space="preserve"> разработка схем териториального планирования</t>
  </si>
  <si>
    <t>000 2 02 01001 13 0000 151</t>
  </si>
  <si>
    <t>Дотация на выр. бюдж.обеспеч.сельских пос.(обл)</t>
  </si>
  <si>
    <t>Дотация на выр. бюдж.обеспеч.городского пос.(обл)</t>
  </si>
  <si>
    <t xml:space="preserve">000 2 02 02999 10 0000 151 </t>
  </si>
  <si>
    <t xml:space="preserve">000 2 02 02999 13 0000 151 </t>
  </si>
  <si>
    <t>000 2 02 02999 10 0000 151 сельские поселения</t>
  </si>
  <si>
    <t>000 2 02 02999 13 0000 151 городское поселение</t>
  </si>
  <si>
    <t>000 2 02 04012 13 0000 151</t>
  </si>
  <si>
    <t>000 2 02 04012 10 0000 151 сельские поселения</t>
  </si>
  <si>
    <t>000 01020000 13 0000 810</t>
  </si>
  <si>
    <t>000 01020000 13 0000 710</t>
  </si>
  <si>
    <t>Межбюдж.трансф.,передаваемые бюджетам посел. для компенс. дополн. расходов,возникших в результате решений, принятых органами власти другого уровня</t>
  </si>
  <si>
    <t>000 2 02 04012 13 0000 151 городское поселение</t>
  </si>
  <si>
    <t>000 2 02 02088 13 0001 151</t>
  </si>
  <si>
    <t>000 2 02 02089 13 0001 151</t>
  </si>
  <si>
    <t>000 2 02 02999 13 0000 151</t>
  </si>
  <si>
    <t>Прочие субсидии</t>
  </si>
  <si>
    <t>Увеличение стоим. материальных запасов</t>
  </si>
  <si>
    <t xml:space="preserve">     резервный фонд </t>
  </si>
  <si>
    <t xml:space="preserve">      резервный фонд</t>
  </si>
  <si>
    <t>870</t>
  </si>
  <si>
    <t xml:space="preserve">        оплата юридических, адвокатских и нотар. услуг</t>
  </si>
  <si>
    <t xml:space="preserve"> уплата штрафов, пеней за несвоевременную уплату налогов и сборов, другие экон.санкции;</t>
  </si>
  <si>
    <t>________________</t>
  </si>
  <si>
    <t xml:space="preserve">         услуги в области информац.технологий</t>
  </si>
  <si>
    <t>Пенсии, пособия, вып. орг. сектора гос. упр.</t>
  </si>
  <si>
    <t>Безвозм. и безвоз. переч. гос., и мун. орг.</t>
  </si>
  <si>
    <t xml:space="preserve">  Субсидии автотр. пред. на пригор. пасс. перев.;</t>
  </si>
  <si>
    <t>Пенсии, пособия, вып. орг. сектора гос. управ.</t>
  </si>
  <si>
    <r>
      <t>ИТОГО СУБВЕНЦИИ,</t>
    </r>
    <r>
      <rPr>
        <sz val="12"/>
        <rFont val="Arial"/>
        <family val="2"/>
      </rPr>
      <t xml:space="preserve"> в т.ч.</t>
    </r>
  </si>
  <si>
    <r>
      <t xml:space="preserve">    имущественный налог  </t>
    </r>
    <r>
      <rPr>
        <b/>
        <sz val="12"/>
        <rFont val="Arial"/>
        <family val="2"/>
      </rPr>
      <t xml:space="preserve">                                    </t>
    </r>
  </si>
  <si>
    <r>
      <t xml:space="preserve">    земельный налог  </t>
    </r>
    <r>
      <rPr>
        <b/>
        <sz val="12"/>
        <rFont val="Arial"/>
        <family val="2"/>
      </rPr>
      <t xml:space="preserve">                                    </t>
    </r>
  </si>
  <si>
    <r>
      <t>Пенсии,</t>
    </r>
    <r>
      <rPr>
        <sz val="12"/>
        <rFont val="Arial"/>
        <family val="2"/>
      </rPr>
      <t xml:space="preserve"> вып. орг. сектора гос. управления</t>
    </r>
  </si>
  <si>
    <t>Переч, для осущ.возврата излишне взыск. сумм</t>
  </si>
  <si>
    <t>Функционирование Правительства РФ, высших орг. исполн. власти субъектов РФ, местных адм-й       (914 0104 )</t>
  </si>
  <si>
    <r>
      <t xml:space="preserve">     имущественный налог  </t>
    </r>
    <r>
      <rPr>
        <b/>
        <sz val="12"/>
        <rFont val="Arial"/>
        <family val="2"/>
      </rPr>
      <t xml:space="preserve">                                    </t>
    </r>
  </si>
  <si>
    <r>
      <t xml:space="preserve">     земельный налог  </t>
    </r>
    <r>
      <rPr>
        <b/>
        <sz val="12"/>
        <rFont val="Arial"/>
        <family val="2"/>
      </rPr>
      <t xml:space="preserve">                                    </t>
    </r>
  </si>
  <si>
    <t>"Национальн. безопасн. и правоохранительная деятельность"                         (914 0300)</t>
  </si>
  <si>
    <t>Защита населения и территории от чрезвычайных ситуаций природного и техногенного характера, гражданская оборона (914 03 09 )</t>
  </si>
  <si>
    <t>Резервный фонд администр. Городского пос. г.Эртиль (фин. обеспеч. непредв.расх.)                            924 01 11 00000 20540</t>
  </si>
  <si>
    <t>Обеспечение проведения выборов и референдумов            914 01 07 00 0 00 90120</t>
  </si>
  <si>
    <t>Выполнение других обязательств государства     (914 0113 00 0 00 78510) поощрение поселений</t>
  </si>
  <si>
    <t>Выполнение других обязательств государства     (914 0113 00 0 00 90200)</t>
  </si>
  <si>
    <t>НАЦИОНАЛЬНАЯ ОБОРОНА  914 0203 00 0 00 51180</t>
  </si>
  <si>
    <t xml:space="preserve">            в т.ч. областные средства (цел.ст. 00000 20570)</t>
  </si>
  <si>
    <t>Мероприятия в области строительства, архитектуры и ГРАДОСТРОИТЕЛЬСТВА (территориальное планирование)                   04 12</t>
  </si>
  <si>
    <r>
      <t xml:space="preserve">                в т.ч областные средства </t>
    </r>
    <r>
      <rPr>
        <sz val="10"/>
        <color indexed="10"/>
        <rFont val="Arial"/>
        <family val="2"/>
      </rPr>
      <t>(0000078460)</t>
    </r>
  </si>
  <si>
    <r>
      <t xml:space="preserve">                собственные средства </t>
    </r>
    <r>
      <rPr>
        <sz val="10"/>
        <color indexed="10"/>
        <rFont val="Arial"/>
        <family val="2"/>
      </rPr>
      <t>(00000S8460)</t>
    </r>
  </si>
  <si>
    <r>
      <t xml:space="preserve">                в т.ч областные средства </t>
    </r>
    <r>
      <rPr>
        <sz val="10"/>
        <color indexed="10"/>
        <rFont val="Arial"/>
        <family val="2"/>
      </rPr>
      <t>(0000078430)</t>
    </r>
  </si>
  <si>
    <r>
      <t xml:space="preserve">                собственные средства </t>
    </r>
    <r>
      <rPr>
        <sz val="10"/>
        <color indexed="10"/>
        <rFont val="Arial"/>
        <family val="2"/>
      </rPr>
      <t>(00000S8430)</t>
    </r>
  </si>
  <si>
    <t xml:space="preserve">Организация проведения оплачиваемых общественных работ </t>
  </si>
  <si>
    <t xml:space="preserve">        курсы повышен.квалиф., подгот., переподг.</t>
  </si>
  <si>
    <t>Функционирование высшего должностного лица субъекта Российской Федерации и муниципального образования    (914 0102)</t>
  </si>
  <si>
    <t>Обеспечение пожарной безопасности         (914  03 10 )</t>
  </si>
  <si>
    <t>Другие вопросы в области нац. безопасности и правоохр. деятельности     (914 03 14)</t>
  </si>
  <si>
    <t xml:space="preserve"> БЛАГОУСТРОЙСТВО   </t>
  </si>
  <si>
    <r>
      <t xml:space="preserve">                в т.ч областные средства </t>
    </r>
    <r>
      <rPr>
        <sz val="10"/>
        <color indexed="10"/>
        <rFont val="Arial"/>
        <family val="2"/>
      </rPr>
      <t>(0000078670)</t>
    </r>
  </si>
  <si>
    <r>
      <t xml:space="preserve">                собственные средства </t>
    </r>
    <r>
      <rPr>
        <sz val="10"/>
        <color indexed="10"/>
        <rFont val="Arial"/>
        <family val="2"/>
      </rPr>
      <t>(00000S8670)</t>
    </r>
  </si>
  <si>
    <t xml:space="preserve">          мягкий инвентарь</t>
  </si>
  <si>
    <t xml:space="preserve">          ГСМ</t>
  </si>
  <si>
    <t xml:space="preserve">          материальные запасы</t>
  </si>
  <si>
    <t>ДОРОЖНОЕ ХОЗЯЙСТВО (04 09)</t>
  </si>
  <si>
    <r>
      <t xml:space="preserve">Дорожное хозяйство (дор. фонды)                                                   </t>
    </r>
    <r>
      <rPr>
        <b/>
        <sz val="14"/>
        <color indexed="10"/>
        <rFont val="Arial"/>
        <family val="2"/>
      </rPr>
      <t xml:space="preserve"> 04 09          АКЦИЗЫ</t>
    </r>
  </si>
  <si>
    <t xml:space="preserve">Национальная экономика                                                              (914 0412)                           </t>
  </si>
  <si>
    <t>ЖИЛИЩНО-КОММУНАЛЬНОЕ ХОЗЯЙСТВО                     (914 0500)</t>
  </si>
  <si>
    <t>Мероприятия в обл. жил. хозяйства (05 01)</t>
  </si>
  <si>
    <t>провед.инвентариза., паспорт. осн. средств</t>
  </si>
  <si>
    <t>Безвоз.переч. за исключ. гос. и муниц. организ.</t>
  </si>
  <si>
    <t>Строит. и содерж. автом.ДОРОГ и инжен. сооруж. на них в гран. посел. в рамках благоустойства  (05 03)</t>
  </si>
  <si>
    <t>Культура и кинематография                                      (914 0800 )</t>
  </si>
  <si>
    <t xml:space="preserve">      оплата по договорам внешт. работникам</t>
  </si>
  <si>
    <t xml:space="preserve">         оплата юр., адвокатских и нотар. услуг</t>
  </si>
  <si>
    <t>СОЦИАЛЬНАЯ ПОЛИТИКА      (914 1000)</t>
  </si>
  <si>
    <t xml:space="preserve">        изготовление информ.сюжетов</t>
  </si>
  <si>
    <t>Выплаты пос. и компенсаций при увольнении</t>
  </si>
  <si>
    <t>СОБСТВЕННЫЕ</t>
  </si>
  <si>
    <r>
      <t xml:space="preserve">                        </t>
    </r>
    <r>
      <rPr>
        <b/>
        <sz val="12"/>
        <rFont val="Arial"/>
        <family val="2"/>
      </rPr>
      <t>Расшифровка 260:</t>
    </r>
  </si>
  <si>
    <t xml:space="preserve">Дотация на выравн.уровня бюдж.обес. (район) </t>
  </si>
  <si>
    <t>Расходы по содерж.орг. местного самоупр.</t>
  </si>
  <si>
    <t xml:space="preserve">        провед.инвентариза., паспортизации основных средств</t>
  </si>
  <si>
    <t xml:space="preserve">         оплата юрид. адвокатских и нотар. услуг</t>
  </si>
  <si>
    <t xml:space="preserve">         работы по ремонту жил.фонда</t>
  </si>
  <si>
    <t>Безв. и безв. пер.  орг.,за искл. гос. и мун. орг.</t>
  </si>
  <si>
    <t>Переч.другим бюджетам бюджетной системы</t>
  </si>
  <si>
    <t xml:space="preserve"> -выплата пос. и компенсаций при увольнении</t>
  </si>
  <si>
    <t xml:space="preserve"> - оп.льгот отд. катег.граж.по опл. жил-ком.услуг;</t>
  </si>
  <si>
    <r>
      <t xml:space="preserve">   - вып.доп.ежем.мат.обесп.гражд. за особ. заслуги перед РФ;(</t>
    </r>
    <r>
      <rPr>
        <b/>
        <i/>
        <sz val="12"/>
        <rFont val="Arial"/>
        <family val="2"/>
      </rPr>
      <t>почетный житель города)</t>
    </r>
  </si>
  <si>
    <r>
      <t xml:space="preserve">    - другие аналогич. расходы.</t>
    </r>
    <r>
      <rPr>
        <b/>
        <i/>
        <sz val="12"/>
        <rFont val="Arial"/>
        <family val="2"/>
      </rPr>
      <t>(соц. пом. насел.)</t>
    </r>
  </si>
  <si>
    <t xml:space="preserve">   расходы на приобр.оборуд.   (контроль)</t>
  </si>
  <si>
    <t>Безвозм. и безвозв, переч, организациям</t>
  </si>
  <si>
    <t xml:space="preserve"> в т.ч. расходы на приобр. транспортных средств</t>
  </si>
  <si>
    <t>расходы на приобретение коммунальной техники</t>
  </si>
  <si>
    <t>Госпошлина за соверш. нотариал. действий</t>
  </si>
  <si>
    <t>Получение кредита  в т.ч.</t>
  </si>
  <si>
    <t>Погашение кредита  в т.ч.</t>
  </si>
  <si>
    <t xml:space="preserve">Доходы от использования имущества наход. в госуд. и муниципальной собственности         </t>
  </si>
  <si>
    <t>000 114  02032 10 0000 410</t>
  </si>
  <si>
    <t>000 2 0204999 10 0000 151</t>
  </si>
  <si>
    <t>226</t>
  </si>
  <si>
    <t>000 2 02 01000 00 0000 151</t>
  </si>
  <si>
    <t>000 2 02 02000 00 0000 151</t>
  </si>
  <si>
    <t xml:space="preserve">ИТОГО субсидии, в т.ч. </t>
  </si>
  <si>
    <t>ИТОГО ДОТАЦИИ, в т.ч.</t>
  </si>
  <si>
    <t>в том числе      областные средства</t>
  </si>
  <si>
    <t xml:space="preserve">                          собственные средства</t>
  </si>
  <si>
    <t xml:space="preserve">         благоустройство</t>
  </si>
  <si>
    <t xml:space="preserve">         противопож. меропр.связ. с содер. имущ.</t>
  </si>
  <si>
    <t xml:space="preserve">         публикация материалов и объяв. в газете</t>
  </si>
  <si>
    <t xml:space="preserve">   в т.ч. благоустройство </t>
  </si>
  <si>
    <t xml:space="preserve">   мероприятия по ФК и спорту</t>
  </si>
  <si>
    <t xml:space="preserve">         мероприятия по ФК и спорту</t>
  </si>
  <si>
    <t>Пол.с нач.года</t>
  </si>
  <si>
    <t xml:space="preserve"> в т.ч. сод. в чист, помещ., зд., двор. и иного им.</t>
  </si>
  <si>
    <t xml:space="preserve">   Субс, комерч. организ. жилищ. ком-го. хоз-ва:</t>
  </si>
  <si>
    <t xml:space="preserve">         оплата услуг перевозки</t>
  </si>
  <si>
    <t xml:space="preserve">  Субс, предп, дорожного хоз-ва на ремонт дорог</t>
  </si>
  <si>
    <t xml:space="preserve">     уплата разного рода плат., сборов, гос.пош,</t>
  </si>
  <si>
    <t xml:space="preserve">     приобретение подар, сувенирной продукции</t>
  </si>
  <si>
    <t>Субсидии предприятиям жилищно-коммун, х-ва:</t>
  </si>
  <si>
    <t>Межбюдж.трансф.,передаваемые бюдж.пос.для компенсации доп.расх.,возникших в рез.решений, принятых органами власти др.уровня (село)</t>
  </si>
  <si>
    <t>Межбюдж.трансф.,передаваемые бюдж.пос.для компенсации доп.расх.,возникших в рез.решений, принятых органами власти др.уровня (город)</t>
  </si>
  <si>
    <t xml:space="preserve">     уплата штрафов, пеней за несвоевременную уплату налогов и сборов, другие экон, санкции;</t>
  </si>
  <si>
    <t xml:space="preserve">     уплата разного рода плат., сборов, гос. пош,</t>
  </si>
  <si>
    <t xml:space="preserve">     приобретение подар, и сувенирной продукции</t>
  </si>
  <si>
    <t>Краткий отчет по поселениям на 01.01.2017 г.</t>
  </si>
  <si>
    <t>Битюг-Матрёновское сельское поселение</t>
  </si>
  <si>
    <t>Глава сельского поселения</t>
  </si>
  <si>
    <t>Н.Ф. Истомин</t>
  </si>
  <si>
    <t>В.В. Парахин</t>
  </si>
  <si>
    <r>
      <t xml:space="preserve">Глава сельского поселения                                                  </t>
    </r>
    <r>
      <rPr>
        <sz val="12"/>
        <rFont val="Times New Roman"/>
        <family val="1"/>
      </rPr>
      <t>Н.Ф. Истомин</t>
    </r>
    <r>
      <rPr>
        <sz val="10"/>
        <rFont val="Times New Roman"/>
        <family val="1"/>
      </rPr>
      <t xml:space="preserve">                                                       </t>
    </r>
  </si>
  <si>
    <r>
      <t xml:space="preserve">Главный бухгалтер                                                              </t>
    </r>
    <r>
      <rPr>
        <sz val="12"/>
        <rFont val="Times New Roman"/>
        <family val="1"/>
      </rPr>
      <t xml:space="preserve">  В.В. Парахин   </t>
    </r>
    <r>
      <rPr>
        <sz val="10"/>
        <rFont val="Times New Roman"/>
        <family val="1"/>
      </rPr>
      <t xml:space="preserve">                                                                                  </t>
    </r>
  </si>
  <si>
    <t>Руководитель                                               Н.Ф. Истомин</t>
  </si>
  <si>
    <t>Главный бухгалтер                                       В.В. Парахин</t>
  </si>
  <si>
    <t>Администрация Битюг-Матрёновкого сельского поселения</t>
  </si>
  <si>
    <t>1416 руб.кажд.месяц</t>
  </si>
  <si>
    <t>Битюг-Матрёновское сельское поселение         Ед. измерения: документа -  руб.</t>
  </si>
  <si>
    <t>Администрация Битюг-Матрёновского сельского поселения</t>
  </si>
  <si>
    <t xml:space="preserve">     уплата штрафов, пеней за несвоевременную уплату налогов и сборов, др,экономич, санкции;</t>
  </si>
  <si>
    <t>Код показателя</t>
  </si>
  <si>
    <t>Дотации бюджетам субъектов Российской Федерации и муниципальных образований</t>
  </si>
  <si>
    <t>000  2  02  01000  00  0000  151</t>
  </si>
  <si>
    <t>000  2  02  02000  00  0000  151</t>
  </si>
  <si>
    <t>ИТОГО ДОТАЦИя на выравнивание</t>
  </si>
  <si>
    <t>Субсидии бюджетам субъектов Российской Федерации и муниципальных образований (межбюджетные субсидии)</t>
  </si>
  <si>
    <t>000  2  02  03000  00  0000  151</t>
  </si>
  <si>
    <t>000 2 02 02089 10 0004 151  областные</t>
  </si>
  <si>
    <t>Наименование показателя</t>
  </si>
  <si>
    <t>Субвенции бюджетам субъектов Российской Федерации и муниципальных образований</t>
  </si>
  <si>
    <t xml:space="preserve">ДЕФИЦИТ (-) ПРОФИЦИТ (+) </t>
  </si>
  <si>
    <t>Прочие безвозмездные поступления</t>
  </si>
  <si>
    <t>Расшифровка расходов местных бюджетов по отдельным статьям и подстатьям КОСГУ</t>
  </si>
  <si>
    <t>контроль с месячным отчетом</t>
  </si>
  <si>
    <t xml:space="preserve"> поселения Исполнено</t>
  </si>
  <si>
    <t>Всего расходов</t>
  </si>
  <si>
    <t>за счет целевых средств из федерального бюджета</t>
  </si>
  <si>
    <t>за счет целевых средств из областного бюджета</t>
  </si>
  <si>
    <t>за счет собственных средств</t>
  </si>
  <si>
    <t xml:space="preserve">Доходы от уплаты акцизов на дизельное топливо, подлежащие распределению между бюджетами  </t>
  </si>
  <si>
    <t xml:space="preserve">Доходы от уплаты акцизов на моторные масла для дизельных и карбюраторных двигателей, подлежащие распределению между бюджетами  </t>
  </si>
  <si>
    <t xml:space="preserve">Прочие межб. трансф. передан. бюд. поселений </t>
  </si>
  <si>
    <t xml:space="preserve">Прочие межб. трансферты передан. бюд. поселений </t>
  </si>
  <si>
    <t>Безвозмездные перечисления бюджетам</t>
  </si>
  <si>
    <t>Безвозмездные перечисления организациям</t>
  </si>
  <si>
    <t xml:space="preserve">НАЦИОНАЛЬНАЯ ЭКОНОМИКА  (914 0400)                                          </t>
  </si>
  <si>
    <t xml:space="preserve">   расходы на приобретение оборудования:   </t>
  </si>
  <si>
    <t xml:space="preserve">   в т.ч. капитальные вложения </t>
  </si>
  <si>
    <t xml:space="preserve">          расходы на приобретение оргтехники</t>
  </si>
  <si>
    <t xml:space="preserve">          расходы на приобретение спецтехники</t>
  </si>
  <si>
    <t xml:space="preserve">          расходы на приобретение мебели</t>
  </si>
  <si>
    <t>на 01.07.2014  год</t>
  </si>
  <si>
    <t>000 500 011</t>
  </si>
  <si>
    <t>ст. 211 "Заработная плата"</t>
  </si>
  <si>
    <t>000 500 012</t>
  </si>
  <si>
    <t>ст. 212 "Прочие выплаты"</t>
  </si>
  <si>
    <t>000 500 019</t>
  </si>
  <si>
    <t>ст. 213 "Начисления на выплаты по оплате труда"</t>
  </si>
  <si>
    <t>000 500 020</t>
  </si>
  <si>
    <t>000 500 021</t>
  </si>
  <si>
    <t>000 500 022</t>
  </si>
  <si>
    <t>ст. 221 "Услуги связи"</t>
  </si>
  <si>
    <t>000 500 026</t>
  </si>
  <si>
    <t xml:space="preserve">        иные работы и услуги</t>
  </si>
  <si>
    <t xml:space="preserve">         иные работы и услуги</t>
  </si>
  <si>
    <t>000 500 027</t>
  </si>
  <si>
    <t>ст. 222 "Транспортные услуги"</t>
  </si>
  <si>
    <t>000 500 029</t>
  </si>
  <si>
    <t>000 500 031</t>
  </si>
  <si>
    <t>ст. 223 "Коммунальные услуги"</t>
  </si>
  <si>
    <t>ДРУГИЕ вопросы в области национальной экономики                  (914 04 12)</t>
  </si>
  <si>
    <t xml:space="preserve">       котельно-печного топлива</t>
  </si>
  <si>
    <t xml:space="preserve">       ГСМ</t>
  </si>
  <si>
    <t xml:space="preserve">       строительных материалов</t>
  </si>
  <si>
    <t xml:space="preserve">       запасных частей</t>
  </si>
  <si>
    <t xml:space="preserve">       материальных запасов</t>
  </si>
  <si>
    <t xml:space="preserve">       мягкого инвентаря</t>
  </si>
  <si>
    <t>000 500 033</t>
  </si>
  <si>
    <t>000 500 034</t>
  </si>
  <si>
    <t>000 500 035</t>
  </si>
  <si>
    <t>электроэнергия</t>
  </si>
  <si>
    <t>000 500 037</t>
  </si>
  <si>
    <t>000 500 038</t>
  </si>
  <si>
    <t>000 500 039</t>
  </si>
  <si>
    <t>водоснабжение</t>
  </si>
  <si>
    <t>000 500 042</t>
  </si>
  <si>
    <t>540</t>
  </si>
  <si>
    <t>000 500 043</t>
  </si>
  <si>
    <t>отопление</t>
  </si>
  <si>
    <t>000 500 046</t>
  </si>
  <si>
    <t>000 500 047</t>
  </si>
  <si>
    <t>газоснабжение</t>
  </si>
  <si>
    <t>000 500 050</t>
  </si>
  <si>
    <t>000 500 055</t>
  </si>
  <si>
    <t>оплата договоров гражданско-правового характера</t>
  </si>
  <si>
    <t>000 500 058</t>
  </si>
  <si>
    <t>000 500 059</t>
  </si>
  <si>
    <t>000 500 062</t>
  </si>
  <si>
    <t>000 500 063</t>
  </si>
  <si>
    <t>ст. 224 "Арендная плата за пользование имуществом"</t>
  </si>
  <si>
    <t>000 500 066</t>
  </si>
  <si>
    <t>000 500 067</t>
  </si>
  <si>
    <t>ст. 225 "Работы, услуги по содержанию имущества"</t>
  </si>
  <si>
    <t>000 500 068</t>
  </si>
  <si>
    <t>000 500 069</t>
  </si>
  <si>
    <t>1,70</t>
  </si>
  <si>
    <t>000 500 070</t>
  </si>
  <si>
    <t>1,71</t>
  </si>
  <si>
    <t>000 500 071</t>
  </si>
  <si>
    <t>капитальный ремонт объектов социально-культурной сферы</t>
  </si>
  <si>
    <t>1,72</t>
  </si>
  <si>
    <t>000 500 072</t>
  </si>
  <si>
    <t>1,73</t>
  </si>
  <si>
    <t>1 500 072</t>
  </si>
  <si>
    <t>1,74</t>
  </si>
  <si>
    <t>000 500 074</t>
  </si>
  <si>
    <t>1,87</t>
  </si>
  <si>
    <t>000 500 087</t>
  </si>
  <si>
    <t>за счет областных средств (вкл. кредиты)</t>
  </si>
  <si>
    <t>текущий ремонт объектов социально-культурной сферы</t>
  </si>
  <si>
    <t>1,88</t>
  </si>
  <si>
    <t>000 500 088</t>
  </si>
  <si>
    <t>1,90</t>
  </si>
  <si>
    <t>000 500 090</t>
  </si>
  <si>
    <t>1,91</t>
  </si>
  <si>
    <t>000 500 091</t>
  </si>
  <si>
    <t>текущий ремонт объектов жилищно-коммунального хозяйства</t>
  </si>
  <si>
    <t>1,92</t>
  </si>
  <si>
    <t>1 500 091</t>
  </si>
  <si>
    <t>1,93</t>
  </si>
  <si>
    <t>2 500 091</t>
  </si>
  <si>
    <t>1,94</t>
  </si>
  <si>
    <t>000 500 094</t>
  </si>
  <si>
    <t>1,95</t>
  </si>
  <si>
    <t>000 500 095</t>
  </si>
  <si>
    <t>текущий ремонт объектов в сфере дорожного хозяйства</t>
  </si>
  <si>
    <t>Массовый спорт (914 1102 )</t>
  </si>
  <si>
    <t>1,97</t>
  </si>
  <si>
    <t>000 500 097</t>
  </si>
  <si>
    <t>1,98</t>
  </si>
  <si>
    <t>000 500 098</t>
  </si>
  <si>
    <t>1,99</t>
  </si>
  <si>
    <t>000 500 099</t>
  </si>
  <si>
    <t>текущий  ремонт иных объектов</t>
  </si>
  <si>
    <t>1,100</t>
  </si>
  <si>
    <t>1 500 099</t>
  </si>
  <si>
    <t>1,101</t>
  </si>
  <si>
    <t>2 500 099</t>
  </si>
  <si>
    <t>1,102</t>
  </si>
  <si>
    <t>000 500 102</t>
  </si>
  <si>
    <t>1,103</t>
  </si>
  <si>
    <t>000 500 103</t>
  </si>
  <si>
    <t>содержание и обслуживание объектов социально-культурной сферы</t>
  </si>
  <si>
    <t>1,105</t>
  </si>
  <si>
    <t>000 500 105</t>
  </si>
  <si>
    <t>1,106</t>
  </si>
  <si>
    <t>000 500 106</t>
  </si>
  <si>
    <t>1,115</t>
  </si>
  <si>
    <t>000 500 115</t>
  </si>
  <si>
    <t>содержание и обслуживание иных объектов</t>
  </si>
  <si>
    <t>1,118</t>
  </si>
  <si>
    <t>000 500 118</t>
  </si>
  <si>
    <t>1,119</t>
  </si>
  <si>
    <t>000 500 119</t>
  </si>
  <si>
    <t>противопожарные мероприятия, связанные с содержанием имущества</t>
  </si>
  <si>
    <t>1,122</t>
  </si>
  <si>
    <t>000 500 122</t>
  </si>
  <si>
    <t>1,123</t>
  </si>
  <si>
    <t>000 500 123</t>
  </si>
  <si>
    <t>расходы на оплату работ (услуг) в целях соблюдения нормативных предписаний по эксплуатации (содержанию) имущества, а также в целях определения его технического состояния</t>
  </si>
  <si>
    <t>1,125</t>
  </si>
  <si>
    <t>000 500 125</t>
  </si>
  <si>
    <t>1,126</t>
  </si>
  <si>
    <t>000 500 126</t>
  </si>
  <si>
    <t>1,131</t>
  </si>
  <si>
    <t>000 500 131</t>
  </si>
  <si>
    <t>ст. 226 "Прочие работы, услуги"</t>
  </si>
  <si>
    <t>1,132</t>
  </si>
  <si>
    <t>000 500 132</t>
  </si>
  <si>
    <t>1,133</t>
  </si>
  <si>
    <t>000 500 133</t>
  </si>
  <si>
    <t>1,134</t>
  </si>
  <si>
    <t>000 500 134</t>
  </si>
  <si>
    <t>1,135</t>
  </si>
  <si>
    <t>000 500 135</t>
  </si>
  <si>
    <t>разработка проектной и сметной документации для строительства, реконструкции и ремонта объектов</t>
  </si>
  <si>
    <t>1,137</t>
  </si>
  <si>
    <t>000 500 137</t>
  </si>
  <si>
    <t>1,138</t>
  </si>
  <si>
    <t>000 500 138</t>
  </si>
  <si>
    <t>1,139</t>
  </si>
  <si>
    <t>000 500 139</t>
  </si>
  <si>
    <t>разработка схем территориального планирования, градостроительных и технических регламентов, градостроительное зонирование, планировка территорий</t>
  </si>
  <si>
    <t>1,141</t>
  </si>
  <si>
    <t>000 500 141</t>
  </si>
  <si>
    <t>1,142</t>
  </si>
  <si>
    <t>000 500 142</t>
  </si>
  <si>
    <t>1,155</t>
  </si>
  <si>
    <t>000 500 155</t>
  </si>
  <si>
    <t>монтажные работы</t>
  </si>
  <si>
    <t>1,156</t>
  </si>
  <si>
    <t>000 500 156</t>
  </si>
  <si>
    <t>1,158</t>
  </si>
  <si>
    <t>000 500 158</t>
  </si>
  <si>
    <t>1,159</t>
  </si>
  <si>
    <t>000 500 159</t>
  </si>
  <si>
    <t>услуги в области информационных технологий</t>
  </si>
  <si>
    <t>1,160</t>
  </si>
  <si>
    <t>000 500 160</t>
  </si>
  <si>
    <t>1,161</t>
  </si>
  <si>
    <t>000 500 161</t>
  </si>
  <si>
    <t>1,162</t>
  </si>
  <si>
    <t>000 500 162</t>
  </si>
  <si>
    <t>ремонт</t>
  </si>
  <si>
    <t xml:space="preserve"> ремонт</t>
  </si>
  <si>
    <t>Услуги по содержанию имущества (дороги), в т.ч.</t>
  </si>
  <si>
    <t>1,163</t>
  </si>
  <si>
    <t>000 500 163</t>
  </si>
  <si>
    <t>услуги охраны по договорам (вневедомств., пожарная и др.)</t>
  </si>
  <si>
    <t>1,166</t>
  </si>
  <si>
    <t>000 500 166</t>
  </si>
  <si>
    <t>1,167</t>
  </si>
  <si>
    <t>000 500 167</t>
  </si>
  <si>
    <t>типографские работы и услуги</t>
  </si>
  <si>
    <t>1,170</t>
  </si>
  <si>
    <t> НДФЛ с доходов, получен. физич. лицами, полученными в соответствии со ст. 228 НК</t>
  </si>
  <si>
    <t>НДФЛ с доходов, полученных от осуществления деятельности физ. лицами (ИП)</t>
  </si>
  <si>
    <t>НДФЛ с доходов в виде выигрышей</t>
  </si>
  <si>
    <t>000 500 170</t>
  </si>
  <si>
    <t>1,171</t>
  </si>
  <si>
    <t>000 500 171</t>
  </si>
  <si>
    <t>приобретение и изготовление бланочной продукции</t>
  </si>
  <si>
    <t>1,172</t>
  </si>
  <si>
    <t>000 500 172</t>
  </si>
  <si>
    <t>1,174</t>
  </si>
  <si>
    <t>000 500 174</t>
  </si>
  <si>
    <t>1,175</t>
  </si>
  <si>
    <t>000 500 175</t>
  </si>
  <si>
    <t>услуги по страхованию имущества, гражданской ответственности и здоровья</t>
  </si>
  <si>
    <t>1,178</t>
  </si>
  <si>
    <t>000 500 178</t>
  </si>
  <si>
    <t>1,179</t>
  </si>
  <si>
    <t>000 500 179</t>
  </si>
  <si>
    <t>медицинские услуги и санитарно-эпидемиологические работы и услуги (не связанные с содержанием имущества)</t>
  </si>
  <si>
    <t>1,182</t>
  </si>
  <si>
    <t>000 500 182</t>
  </si>
  <si>
    <t>1,183</t>
  </si>
  <si>
    <t>000 500 183</t>
  </si>
  <si>
    <t>подписка на периодические и справочные издания</t>
  </si>
  <si>
    <t>1,185</t>
  </si>
  <si>
    <t>000 500 185</t>
  </si>
  <si>
    <t>1,186</t>
  </si>
  <si>
    <t>000 500 186</t>
  </si>
  <si>
    <t>1,187</t>
  </si>
  <si>
    <t>000 500 187</t>
  </si>
  <si>
    <t>услуги по рекламе, размещение объявлений и т.п.</t>
  </si>
  <si>
    <t>1,190</t>
  </si>
  <si>
    <t>000 500 190</t>
  </si>
  <si>
    <t>1,191</t>
  </si>
  <si>
    <t>000 500 191</t>
  </si>
  <si>
    <t>оплата за проживание в жилых помещениях (найм жилого помещения)</t>
  </si>
  <si>
    <t>1,193</t>
  </si>
  <si>
    <t>000 500 193</t>
  </si>
  <si>
    <t>1,194</t>
  </si>
  <si>
    <t>000 500 194</t>
  </si>
  <si>
    <t>1,195</t>
  </si>
  <si>
    <t>000 500 195</t>
  </si>
  <si>
    <t>Справка о состоянии кредиторской задолженности                            тыс.рублей</t>
  </si>
  <si>
    <t>Услуги по содержанию имущества, в т.ч.</t>
  </si>
  <si>
    <t>текущий ремонти тех.обслуживание</t>
  </si>
  <si>
    <t xml:space="preserve">содержание нефинансовых активов  в чистоте </t>
  </si>
  <si>
    <t>противопожарные мероприятия</t>
  </si>
  <si>
    <t>Прочие услуги, в т.ч.</t>
  </si>
  <si>
    <t xml:space="preserve">  изготовление информационных сюжетов</t>
  </si>
  <si>
    <t>мед. услуги и сан.-эпид. работы и услуги</t>
  </si>
  <si>
    <t>оценка имущества и инвентаризация</t>
  </si>
  <si>
    <t>размещение объявлений и др. информ в газете</t>
  </si>
  <si>
    <t>расходы по благоустр. территории</t>
  </si>
  <si>
    <t>расходы по оплате договоров ГПХ</t>
  </si>
  <si>
    <t>типографские работы, услуги</t>
  </si>
  <si>
    <t>услуги заказчика-застройщика</t>
  </si>
  <si>
    <t>усл. и раб. по орган. участ. в выст.,конфер., семин.</t>
  </si>
  <si>
    <t>услуги по обучен. на курс. повыш квалиф.</t>
  </si>
  <si>
    <t>услуги по охране</t>
  </si>
  <si>
    <t>услуги по погруз., разгруз, складир., взвеш.</t>
  </si>
  <si>
    <t>услуги по типовому проектир, проект и изыск раб</t>
  </si>
  <si>
    <t>Пенсии</t>
  </si>
  <si>
    <t>в т.ч.возмещение убытков и вреда</t>
  </si>
  <si>
    <t>государственные пошлины и сборы</t>
  </si>
  <si>
    <t>земельный налог</t>
  </si>
  <si>
    <t>налог на имущество</t>
  </si>
  <si>
    <t>приобретение подарочной и сувенирн прод</t>
  </si>
  <si>
    <t>уплата штрафов, пеней, санкций</t>
  </si>
  <si>
    <t>в т.ч.запчасти</t>
  </si>
  <si>
    <t>проведение инвентаризации и паспортизации зданий, сооружений, других основных средств</t>
  </si>
  <si>
    <t>1,198</t>
  </si>
  <si>
    <t>000 500 198</t>
  </si>
  <si>
    <t>1,207</t>
  </si>
  <si>
    <t>000 500 207</t>
  </si>
  <si>
    <t>контроль итого</t>
  </si>
  <si>
    <t>05 03 по видам расходов</t>
  </si>
  <si>
    <t>услуги и работы по организации временных выставок и организации участия в выставках, конференциях, форумах, семинарах, совещаниях, тренингах, соревнованиях и т.п.</t>
  </si>
  <si>
    <t>1,210</t>
  </si>
  <si>
    <t>000 500 210</t>
  </si>
  <si>
    <t>1,211</t>
  </si>
  <si>
    <t>000 500 211</t>
  </si>
  <si>
    <t>оплата юридических, адвокатских и нотариальных услуг</t>
  </si>
  <si>
    <t>1,214</t>
  </si>
  <si>
    <t>000 500 214</t>
  </si>
  <si>
    <t>1,231</t>
  </si>
  <si>
    <t>000 500 231</t>
  </si>
  <si>
    <t>1,232</t>
  </si>
  <si>
    <t>000 500 232</t>
  </si>
  <si>
    <t>1,233</t>
  </si>
  <si>
    <t>000 500 233</t>
  </si>
  <si>
    <t>1,234</t>
  </si>
  <si>
    <t>000 500 234</t>
  </si>
  <si>
    <t>1,235</t>
  </si>
  <si>
    <t>000 500 235</t>
  </si>
  <si>
    <t>ст. 230 "Обслуживание государственного (муниципального) долга"</t>
  </si>
  <si>
    <t>1,238</t>
  </si>
  <si>
    <t>000 500 238</t>
  </si>
  <si>
    <t>1,247</t>
  </si>
  <si>
    <t>000 500 247</t>
  </si>
  <si>
    <t>ст. 241 "Безвозмездные перечисления государственным и муниципальным организациям"</t>
  </si>
  <si>
    <t>1,248</t>
  </si>
  <si>
    <t>000 500 248</t>
  </si>
  <si>
    <t>1,249</t>
  </si>
  <si>
    <t>000 500 249</t>
  </si>
  <si>
    <t>1,250</t>
  </si>
  <si>
    <t>000 500 250</t>
  </si>
  <si>
    <t>1,251</t>
  </si>
  <si>
    <t>000 500 251</t>
  </si>
  <si>
    <t>ст. 242 "Безвозмездные перечисления организациям, за исключением государственных и муниципальных организаций"</t>
  </si>
  <si>
    <t>1,252</t>
  </si>
  <si>
    <t>000 500 252</t>
  </si>
  <si>
    <t>1,253</t>
  </si>
  <si>
    <t xml:space="preserve">         приобретение бланков строгой отчетности  </t>
  </si>
  <si>
    <t>000 500 253</t>
  </si>
  <si>
    <t>1,254</t>
  </si>
  <si>
    <t>000 500 254</t>
  </si>
  <si>
    <t>1,255</t>
  </si>
  <si>
    <t>000 500 255</t>
  </si>
  <si>
    <t>ст. 250 "Безвозмездные перечисления бюджетам"</t>
  </si>
  <si>
    <t>1,258</t>
  </si>
  <si>
    <t>000 500 258</t>
  </si>
  <si>
    <t>1,259</t>
  </si>
  <si>
    <t>000 500 259</t>
  </si>
  <si>
    <t>ст. 260 "Социальное обеспечение"</t>
  </si>
  <si>
    <t>1,262</t>
  </si>
  <si>
    <t>000 500 262</t>
  </si>
  <si>
    <t>1,267</t>
  </si>
  <si>
    <t>000 500 267</t>
  </si>
  <si>
    <t xml:space="preserve">          комплектование книжного фонда</t>
  </si>
  <si>
    <t xml:space="preserve">Дот на выравнивание бюдж.обеспеч. (район) </t>
  </si>
  <si>
    <t>Дотация на под.мер по обеспеч. сбалансиров.бюдж.</t>
  </si>
  <si>
    <t>выплата дополнительного ежемесячного обеспечения к пенсиям муниципальных служащих</t>
  </si>
  <si>
    <t>1,270</t>
  </si>
  <si>
    <t>000 500 270</t>
  </si>
  <si>
    <t>1,279</t>
  </si>
  <si>
    <t>000 500 279</t>
  </si>
  <si>
    <t>социальная помощь, пособия и денежные компенсации различным категориям граждан</t>
  </si>
  <si>
    <t>1,282</t>
  </si>
  <si>
    <t>000 500 282</t>
  </si>
  <si>
    <t>1,311</t>
  </si>
  <si>
    <t>000 500 311</t>
  </si>
  <si>
    <t>1,314</t>
  </si>
  <si>
    <t>000 500 314</t>
  </si>
  <si>
    <t>1,315</t>
  </si>
  <si>
    <t>000 500 315</t>
  </si>
  <si>
    <t>ст. 290 "Прочие расходы"</t>
  </si>
  <si>
    <t>1,317</t>
  </si>
  <si>
    <t>000 500 317</t>
  </si>
  <si>
    <t>1,318</t>
  </si>
  <si>
    <t>000 500 318</t>
  </si>
  <si>
    <t>1,319</t>
  </si>
  <si>
    <t>000 500 319</t>
  </si>
  <si>
    <t>дорожный фонд</t>
  </si>
  <si>
    <t xml:space="preserve">         дорожный фонд</t>
  </si>
  <si>
    <t>уплата налогов</t>
  </si>
  <si>
    <t>1,322</t>
  </si>
  <si>
    <t>000 500 322</t>
  </si>
  <si>
    <t>1,323</t>
  </si>
  <si>
    <t>000 500 323</t>
  </si>
  <si>
    <t>уплата государственных пошлин и сборов, разного рода платежей в бюджеты всех уровней</t>
  </si>
  <si>
    <t>1,326</t>
  </si>
  <si>
    <t>000 500 326</t>
  </si>
  <si>
    <t>1,327</t>
  </si>
  <si>
    <t xml:space="preserve">  ТРАНСПОРТ                   (914 0408)                                          </t>
  </si>
  <si>
    <t>000 500 327</t>
  </si>
  <si>
    <t>000 2 07 05030 10 0000 180</t>
  </si>
  <si>
    <t>уплата штрафов, пеней за несвоевременную уплату налогов и сборов, оплата санкций за несвоевременную оплату поставки товаров, работ, услуг, других экономических санкций</t>
  </si>
  <si>
    <t>1,330</t>
  </si>
  <si>
    <t>000 500 330</t>
  </si>
  <si>
    <t>1,355</t>
  </si>
  <si>
    <t>000 500 355</t>
  </si>
  <si>
    <t>возмещение судебных издержек на основании вступивших в законную силу судебных актов</t>
  </si>
  <si>
    <t>1,358</t>
  </si>
  <si>
    <t>000 500 358</t>
  </si>
  <si>
    <t>1,359</t>
  </si>
  <si>
    <t>000 500 359</t>
  </si>
  <si>
    <t>приобретение (изготовление) подарочной и сувенирной продукции</t>
  </si>
  <si>
    <t>1,362</t>
  </si>
  <si>
    <t>000 500 362</t>
  </si>
  <si>
    <t>1,375</t>
  </si>
  <si>
    <t>000 500 375</t>
  </si>
  <si>
    <t>резервный фонд</t>
  </si>
  <si>
    <t>1,376</t>
  </si>
  <si>
    <t>1 500 375</t>
  </si>
  <si>
    <t>1,378</t>
  </si>
  <si>
    <t>000 500 378</t>
  </si>
  <si>
    <t>1,379</t>
  </si>
  <si>
    <t>000 500 379</t>
  </si>
  <si>
    <t>1,381</t>
  </si>
  <si>
    <t>000 500 381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</si>
</sst>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*#,##0.00"/>
    <numFmt numFmtId="181" formatCode="0.0"/>
    <numFmt numFmtId="182" formatCode="#,##0.00_ ;\-#,##0.00\ "/>
    <numFmt numFmtId="183" formatCode="_(\$* #,##0.00_);_(\$* \(#,##0.00\);_(\$* &quot;-&quot;??_);_(@_)"/>
    <numFmt numFmtId="184" formatCode="_(\$* #,##0_);_(\$* \(#,##0\);_(\$* &quot;-&quot;_);_(@_)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*#,##0"/>
    <numFmt numFmtId="190" formatCode="#,##0_ ;[Red]\-#,##0\ "/>
    <numFmt numFmtId="191" formatCode="#,##0.0"/>
  </numFmts>
  <fonts count="107">
    <font>
      <sz val="10"/>
      <name val="Arial"/>
      <family val="0"/>
    </font>
    <font>
      <sz val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7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0"/>
      <name val="Helv"/>
      <family val="0"/>
    </font>
    <font>
      <sz val="8"/>
      <color indexed="8"/>
      <name val="Arial"/>
      <family val="2"/>
    </font>
    <font>
      <b/>
      <sz val="9"/>
      <color indexed="8"/>
      <name val="Tahoma"/>
      <family val="2"/>
    </font>
    <font>
      <b/>
      <sz val="10"/>
      <color indexed="8"/>
      <name val="Tahoma"/>
      <family val="2"/>
    </font>
    <font>
      <sz val="9"/>
      <color indexed="8"/>
      <name val="Tahoma"/>
      <family val="2"/>
    </font>
    <font>
      <sz val="10"/>
      <color indexed="8"/>
      <name val="Tahoma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u val="single"/>
      <sz val="10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10"/>
      <name val="Times New Roman"/>
      <family val="1"/>
    </font>
    <font>
      <sz val="9"/>
      <color indexed="53"/>
      <name val="Times New Roman"/>
      <family val="1"/>
    </font>
    <font>
      <sz val="11"/>
      <color indexed="53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1"/>
      <name val="Arial"/>
      <family val="2"/>
    </font>
    <font>
      <sz val="16"/>
      <name val="Arial"/>
      <family val="2"/>
    </font>
    <font>
      <i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53"/>
      <name val="Arial"/>
      <family val="2"/>
    </font>
    <font>
      <b/>
      <i/>
      <sz val="12"/>
      <name val="Arial"/>
      <family val="2"/>
    </font>
    <font>
      <sz val="10"/>
      <color indexed="10"/>
      <name val="Arial"/>
      <family val="2"/>
    </font>
    <font>
      <b/>
      <sz val="8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0"/>
    </font>
    <font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26" borderId="1" applyNumberFormat="0" applyAlignment="0" applyProtection="0"/>
    <xf numFmtId="0" fontId="92" fillId="27" borderId="2" applyNumberFormat="0" applyAlignment="0" applyProtection="0"/>
    <xf numFmtId="0" fontId="93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6" applyNumberFormat="0" applyFill="0" applyAlignment="0" applyProtection="0"/>
    <xf numFmtId="0" fontId="98" fillId="28" borderId="7" applyNumberFormat="0" applyAlignment="0" applyProtection="0"/>
    <xf numFmtId="0" fontId="99" fillId="0" borderId="0" applyNumberFormat="0" applyFill="0" applyBorder="0" applyAlignment="0" applyProtection="0"/>
    <xf numFmtId="0" fontId="100" fillId="29" borderId="0" applyNumberFormat="0" applyBorder="0" applyAlignment="0" applyProtection="0"/>
    <xf numFmtId="0" fontId="9" fillId="0" borderId="0">
      <alignment/>
      <protection/>
    </xf>
    <xf numFmtId="0" fontId="13" fillId="0" borderId="0">
      <alignment/>
      <protection/>
    </xf>
    <xf numFmtId="0" fontId="6" fillId="0" borderId="0" applyNumberFormat="0" applyFill="0" applyBorder="0" applyAlignment="0" applyProtection="0"/>
    <xf numFmtId="0" fontId="101" fillId="30" borderId="0" applyNumberFormat="0" applyBorder="0" applyAlignment="0" applyProtection="0"/>
    <xf numFmtId="0" fontId="10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3" fillId="0" borderId="9" applyNumberFormat="0" applyFill="0" applyAlignment="0" applyProtection="0"/>
    <xf numFmtId="0" fontId="13" fillId="0" borderId="0">
      <alignment/>
      <protection/>
    </xf>
    <xf numFmtId="0" fontId="10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5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49" fontId="7" fillId="0" borderId="10" xfId="0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 horizontal="left" wrapText="1"/>
    </xf>
    <xf numFmtId="0" fontId="10" fillId="0" borderId="11" xfId="0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 applyProtection="1">
      <alignment horizontal="center" wrapText="1"/>
      <protection locked="0"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wrapText="1"/>
    </xf>
    <xf numFmtId="0" fontId="15" fillId="33" borderId="10" xfId="0" applyFont="1" applyFill="1" applyBorder="1" applyAlignment="1">
      <alignment horizontal="center" vertical="center" wrapText="1"/>
    </xf>
    <xf numFmtId="180" fontId="12" fillId="33" borderId="10" xfId="0" applyNumberFormat="1" applyFont="1" applyFill="1" applyBorder="1" applyAlignment="1">
      <alignment horizontal="center" vertical="center" wrapText="1"/>
    </xf>
    <xf numFmtId="189" fontId="1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180" fontId="11" fillId="0" borderId="10" xfId="0" applyNumberFormat="1" applyFont="1" applyBorder="1" applyAlignment="1" applyProtection="1">
      <alignment horizontal="center" vertical="center" wrapText="1"/>
      <protection locked="0"/>
    </xf>
    <xf numFmtId="189" fontId="18" fillId="0" borderId="10" xfId="0" applyNumberFormat="1" applyFont="1" applyBorder="1" applyAlignment="1" applyProtection="1">
      <alignment horizontal="center" vertical="center" wrapText="1"/>
      <protection locked="0"/>
    </xf>
    <xf numFmtId="180" fontId="1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10" xfId="0" applyFont="1" applyFill="1" applyBorder="1" applyAlignment="1">
      <alignment horizontal="left" wrapText="1"/>
    </xf>
    <xf numFmtId="0" fontId="15" fillId="34" borderId="10" xfId="0" applyFont="1" applyFill="1" applyBorder="1" applyAlignment="1">
      <alignment horizontal="center" vertical="center" wrapText="1"/>
    </xf>
    <xf numFmtId="180" fontId="12" fillId="34" borderId="10" xfId="0" applyNumberFormat="1" applyFont="1" applyFill="1" applyBorder="1" applyAlignment="1">
      <alignment horizontal="center" vertical="center" wrapText="1"/>
    </xf>
    <xf numFmtId="189" fontId="1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20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49" fontId="7" fillId="0" borderId="10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24" fillId="35" borderId="10" xfId="0" applyNumberFormat="1" applyFont="1" applyFill="1" applyBorder="1" applyAlignment="1" applyProtection="1">
      <alignment horizontal="center"/>
      <protection/>
    </xf>
    <xf numFmtId="2" fontId="24" fillId="36" borderId="10" xfId="0" applyNumberFormat="1" applyFont="1" applyFill="1" applyBorder="1" applyAlignment="1" applyProtection="1">
      <alignment horizontal="center"/>
      <protection/>
    </xf>
    <xf numFmtId="2" fontId="24" fillId="33" borderId="10" xfId="0" applyNumberFormat="1" applyFont="1" applyFill="1" applyBorder="1" applyAlignment="1" applyProtection="1">
      <alignment horizontal="center"/>
      <protection/>
    </xf>
    <xf numFmtId="2" fontId="23" fillId="37" borderId="10" xfId="0" applyNumberFormat="1" applyFont="1" applyFill="1" applyBorder="1" applyAlignment="1" applyProtection="1">
      <alignment horizontal="center"/>
      <protection/>
    </xf>
    <xf numFmtId="2" fontId="23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>
      <alignment horizontal="center"/>
    </xf>
    <xf numFmtId="0" fontId="22" fillId="0" borderId="10" xfId="0" applyFont="1" applyFill="1" applyBorder="1" applyAlignment="1" applyProtection="1">
      <alignment horizontal="center"/>
      <protection locked="0"/>
    </xf>
    <xf numFmtId="0" fontId="22" fillId="0" borderId="10" xfId="0" applyFont="1" applyFill="1" applyBorder="1" applyAlignment="1">
      <alignment horizontal="center"/>
    </xf>
    <xf numFmtId="2" fontId="23" fillId="0" borderId="10" xfId="0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 applyProtection="1">
      <alignment horizontal="center"/>
      <protection/>
    </xf>
    <xf numFmtId="2" fontId="8" fillId="38" borderId="0" xfId="0" applyNumberFormat="1" applyFont="1" applyFill="1" applyBorder="1" applyAlignment="1" applyProtection="1">
      <alignment horizontal="center"/>
      <protection locked="0"/>
    </xf>
    <xf numFmtId="2" fontId="23" fillId="0" borderId="10" xfId="0" applyNumberFormat="1" applyFont="1" applyFill="1" applyBorder="1" applyAlignment="1" applyProtection="1">
      <alignment horizontal="center"/>
      <protection locked="0"/>
    </xf>
    <xf numFmtId="2" fontId="23" fillId="33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/>
    </xf>
    <xf numFmtId="2" fontId="23" fillId="33" borderId="10" xfId="0" applyNumberFormat="1" applyFont="1" applyFill="1" applyBorder="1" applyAlignment="1" applyProtection="1">
      <alignment horizontal="center"/>
      <protection/>
    </xf>
    <xf numFmtId="2" fontId="23" fillId="0" borderId="0" xfId="0" applyNumberFormat="1" applyFont="1" applyFill="1" applyBorder="1" applyAlignment="1" applyProtection="1">
      <alignment horizontal="center"/>
      <protection locked="0"/>
    </xf>
    <xf numFmtId="2" fontId="24" fillId="0" borderId="10" xfId="0" applyNumberFormat="1" applyFont="1" applyFill="1" applyBorder="1" applyAlignment="1" applyProtection="1">
      <alignment horizontal="center"/>
      <protection locked="0"/>
    </xf>
    <xf numFmtId="49" fontId="22" fillId="0" borderId="10" xfId="0" applyNumberFormat="1" applyFont="1" applyFill="1" applyBorder="1" applyAlignment="1" applyProtection="1">
      <alignment horizontal="center"/>
      <protection locked="0"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2" fontId="23" fillId="39" borderId="10" xfId="0" applyNumberFormat="1" applyFont="1" applyFill="1" applyBorder="1" applyAlignment="1" applyProtection="1">
      <alignment horizontal="center"/>
      <protection locked="0"/>
    </xf>
    <xf numFmtId="0" fontId="22" fillId="0" borderId="10" xfId="0" applyFont="1" applyFill="1" applyBorder="1" applyAlignment="1" applyProtection="1">
      <alignment horizontal="center" wrapText="1"/>
      <protection locked="0"/>
    </xf>
    <xf numFmtId="49" fontId="8" fillId="0" borderId="10" xfId="0" applyNumberFormat="1" applyFont="1" applyFill="1" applyBorder="1" applyAlignment="1" applyProtection="1">
      <alignment horizontal="center"/>
      <protection locked="0"/>
    </xf>
    <xf numFmtId="49" fontId="7" fillId="0" borderId="10" xfId="0" applyNumberFormat="1" applyFont="1" applyFill="1" applyBorder="1" applyAlignment="1">
      <alignment horizontal="center"/>
    </xf>
    <xf numFmtId="2" fontId="23" fillId="37" borderId="10" xfId="0" applyNumberFormat="1" applyFont="1" applyFill="1" applyBorder="1" applyAlignment="1">
      <alignment horizontal="center"/>
    </xf>
    <xf numFmtId="0" fontId="8" fillId="0" borderId="12" xfId="0" applyFont="1" applyFill="1" applyBorder="1" applyAlignment="1" applyProtection="1">
      <alignment horizontal="center"/>
      <protection locked="0"/>
    </xf>
    <xf numFmtId="2" fontId="23" fillId="0" borderId="0" xfId="0" applyNumberFormat="1" applyFont="1" applyFill="1" applyBorder="1" applyAlignment="1" applyProtection="1">
      <alignment horizontal="center" wrapText="1"/>
      <protection locked="0"/>
    </xf>
    <xf numFmtId="0" fontId="22" fillId="0" borderId="12" xfId="0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horizontal="left" wrapText="1"/>
    </xf>
    <xf numFmtId="49" fontId="3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2" fontId="34" fillId="0" borderId="10" xfId="0" applyNumberFormat="1" applyFont="1" applyFill="1" applyBorder="1" applyAlignment="1" applyProtection="1">
      <alignment horizontal="center"/>
      <protection/>
    </xf>
    <xf numFmtId="2" fontId="34" fillId="0" borderId="12" xfId="0" applyNumberFormat="1" applyFont="1" applyFill="1" applyBorder="1" applyAlignment="1" applyProtection="1">
      <alignment horizontal="center"/>
      <protection/>
    </xf>
    <xf numFmtId="2" fontId="24" fillId="40" borderId="10" xfId="0" applyNumberFormat="1" applyFont="1" applyFill="1" applyBorder="1" applyAlignment="1" applyProtection="1">
      <alignment horizontal="center"/>
      <protection/>
    </xf>
    <xf numFmtId="2" fontId="24" fillId="40" borderId="0" xfId="0" applyNumberFormat="1" applyFont="1" applyFill="1" applyBorder="1" applyAlignment="1" applyProtection="1">
      <alignment horizontal="center"/>
      <protection/>
    </xf>
    <xf numFmtId="2" fontId="2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49" fontId="30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37" fillId="0" borderId="11" xfId="0" applyFont="1" applyBorder="1" applyAlignment="1">
      <alignment horizontal="center" vertical="top" wrapText="1"/>
    </xf>
    <xf numFmtId="0" fontId="38" fillId="36" borderId="10" xfId="0" applyFont="1" applyFill="1" applyBorder="1" applyAlignment="1">
      <alignment horizontal="center" wrapText="1"/>
    </xf>
    <xf numFmtId="0" fontId="38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left" wrapText="1"/>
    </xf>
    <xf numFmtId="0" fontId="38" fillId="33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6" fillId="0" borderId="11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wrapText="1"/>
    </xf>
    <xf numFmtId="0" fontId="25" fillId="34" borderId="10" xfId="0" applyFont="1" applyFill="1" applyBorder="1" applyAlignment="1">
      <alignment horizontal="center" wrapText="1"/>
    </xf>
    <xf numFmtId="0" fontId="36" fillId="35" borderId="10" xfId="0" applyFont="1" applyFill="1" applyBorder="1" applyAlignment="1">
      <alignment horizontal="center" wrapText="1"/>
    </xf>
    <xf numFmtId="0" fontId="37" fillId="0" borderId="0" xfId="0" applyFont="1" applyBorder="1" applyAlignment="1">
      <alignment vertical="top" wrapText="1"/>
    </xf>
    <xf numFmtId="0" fontId="37" fillId="0" borderId="13" xfId="0" applyFont="1" applyBorder="1" applyAlignment="1">
      <alignment horizontal="center" vertical="top" wrapText="1"/>
    </xf>
    <xf numFmtId="0" fontId="38" fillId="36" borderId="10" xfId="0" applyFont="1" applyFill="1" applyBorder="1" applyAlignment="1">
      <alignment horizontal="left" wrapText="1"/>
    </xf>
    <xf numFmtId="0" fontId="41" fillId="36" borderId="10" xfId="0" applyFont="1" applyFill="1" applyBorder="1" applyAlignment="1">
      <alignment horizontal="left" wrapText="1"/>
    </xf>
    <xf numFmtId="2" fontId="41" fillId="36" borderId="10" xfId="0" applyNumberFormat="1" applyFont="1" applyFill="1" applyBorder="1" applyAlignment="1">
      <alignment horizontal="left" wrapText="1"/>
    </xf>
    <xf numFmtId="180" fontId="41" fillId="36" borderId="10" xfId="0" applyNumberFormat="1" applyFont="1" applyFill="1" applyBorder="1" applyAlignment="1">
      <alignment horizontal="right" wrapText="1"/>
    </xf>
    <xf numFmtId="0" fontId="38" fillId="0" borderId="10" xfId="0" applyFont="1" applyBorder="1" applyAlignment="1">
      <alignment horizontal="left" wrapText="1"/>
    </xf>
    <xf numFmtId="180" fontId="38" fillId="0" borderId="10" xfId="0" applyNumberFormat="1" applyFont="1" applyBorder="1" applyAlignment="1">
      <alignment horizontal="right" wrapText="1"/>
    </xf>
    <xf numFmtId="0" fontId="38" fillId="33" borderId="10" xfId="0" applyFont="1" applyFill="1" applyBorder="1" applyAlignment="1">
      <alignment horizontal="left" wrapText="1"/>
    </xf>
    <xf numFmtId="2" fontId="38" fillId="33" borderId="10" xfId="0" applyNumberFormat="1" applyFont="1" applyFill="1" applyBorder="1" applyAlignment="1">
      <alignment horizontal="left" wrapText="1"/>
    </xf>
    <xf numFmtId="180" fontId="38" fillId="33" borderId="10" xfId="0" applyNumberFormat="1" applyFont="1" applyFill="1" applyBorder="1" applyAlignment="1">
      <alignment horizontal="right" wrapText="1"/>
    </xf>
    <xf numFmtId="180" fontId="38" fillId="0" borderId="10" xfId="0" applyNumberFormat="1" applyFont="1" applyBorder="1" applyAlignment="1" applyProtection="1">
      <alignment horizontal="right" wrapText="1"/>
      <protection locked="0"/>
    </xf>
    <xf numFmtId="0" fontId="26" fillId="0" borderId="10" xfId="0" applyFont="1" applyFill="1" applyBorder="1" applyAlignment="1" applyProtection="1">
      <alignment horizontal="center"/>
      <protection locked="0"/>
    </xf>
    <xf numFmtId="49" fontId="8" fillId="0" borderId="10" xfId="0" applyNumberFormat="1" applyFont="1" applyFill="1" applyBorder="1" applyAlignment="1">
      <alignment horizontal="center"/>
    </xf>
    <xf numFmtId="2" fontId="39" fillId="0" borderId="10" xfId="0" applyNumberFormat="1" applyFont="1" applyBorder="1" applyAlignment="1">
      <alignment horizontal="left" wrapText="1"/>
    </xf>
    <xf numFmtId="2" fontId="38" fillId="0" borderId="10" xfId="0" applyNumberFormat="1" applyFont="1" applyBorder="1" applyAlignment="1">
      <alignment horizontal="left" wrapText="1"/>
    </xf>
    <xf numFmtId="2" fontId="34" fillId="0" borderId="0" xfId="0" applyNumberFormat="1" applyFont="1" applyFill="1" applyBorder="1" applyAlignment="1" applyProtection="1">
      <alignment horizontal="center"/>
      <protection/>
    </xf>
    <xf numFmtId="2" fontId="44" fillId="0" borderId="10" xfId="0" applyNumberFormat="1" applyFont="1" applyFill="1" applyBorder="1" applyAlignment="1" applyProtection="1">
      <alignment horizontal="center"/>
      <protection/>
    </xf>
    <xf numFmtId="2" fontId="44" fillId="0" borderId="10" xfId="0" applyNumberFormat="1" applyFont="1" applyFill="1" applyBorder="1" applyAlignment="1" applyProtection="1">
      <alignment horizontal="center"/>
      <protection locked="0"/>
    </xf>
    <xf numFmtId="0" fontId="27" fillId="0" borderId="10" xfId="0" applyFont="1" applyFill="1" applyBorder="1" applyAlignment="1" applyProtection="1">
      <alignment horizontal="center"/>
      <protection locked="0"/>
    </xf>
    <xf numFmtId="0" fontId="32" fillId="0" borderId="10" xfId="0" applyFont="1" applyFill="1" applyBorder="1" applyAlignment="1">
      <alignment horizontal="center"/>
    </xf>
    <xf numFmtId="0" fontId="27" fillId="0" borderId="10" xfId="0" applyFont="1" applyFill="1" applyBorder="1" applyAlignment="1" applyProtection="1">
      <alignment horizontal="center"/>
      <protection/>
    </xf>
    <xf numFmtId="0" fontId="32" fillId="0" borderId="10" xfId="0" applyFont="1" applyFill="1" applyBorder="1" applyAlignment="1" applyProtection="1">
      <alignment horizontal="center"/>
      <protection/>
    </xf>
    <xf numFmtId="0" fontId="48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41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42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36" borderId="10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6" fillId="37" borderId="10" xfId="0" applyFont="1" applyFill="1" applyBorder="1" applyAlignment="1">
      <alignment horizontal="center" wrapText="1"/>
    </xf>
    <xf numFmtId="0" fontId="50" fillId="0" borderId="0" xfId="0" applyFont="1" applyAlignment="1" applyProtection="1">
      <alignment/>
      <protection locked="0"/>
    </xf>
    <xf numFmtId="0" fontId="36" fillId="42" borderId="10" xfId="0" applyFont="1" applyFill="1" applyBorder="1" applyAlignment="1">
      <alignment horizontal="center" wrapText="1"/>
    </xf>
    <xf numFmtId="0" fontId="36" fillId="43" borderId="10" xfId="0" applyFont="1" applyFill="1" applyBorder="1" applyAlignment="1">
      <alignment horizontal="center" wrapText="1"/>
    </xf>
    <xf numFmtId="0" fontId="36" fillId="44" borderId="10" xfId="0" applyFont="1" applyFill="1" applyBorder="1" applyAlignment="1">
      <alignment horizontal="center" wrapText="1"/>
    </xf>
    <xf numFmtId="0" fontId="36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0" fontId="36" fillId="45" borderId="10" xfId="0" applyFont="1" applyFill="1" applyBorder="1" applyAlignment="1">
      <alignment horizontal="center" wrapText="1"/>
    </xf>
    <xf numFmtId="0" fontId="36" fillId="36" borderId="10" xfId="0" applyFont="1" applyFill="1" applyBorder="1" applyAlignment="1">
      <alignment horizontal="center" wrapText="1"/>
    </xf>
    <xf numFmtId="0" fontId="51" fillId="0" borderId="11" xfId="0" applyFont="1" applyBorder="1" applyAlignment="1">
      <alignment horizontal="center" vertical="top" wrapText="1"/>
    </xf>
    <xf numFmtId="180" fontId="51" fillId="33" borderId="10" xfId="0" applyNumberFormat="1" applyFont="1" applyFill="1" applyBorder="1" applyAlignment="1">
      <alignment horizontal="right" wrapText="1"/>
    </xf>
    <xf numFmtId="180" fontId="51" fillId="42" borderId="10" xfId="0" applyNumberFormat="1" applyFont="1" applyFill="1" applyBorder="1" applyAlignment="1">
      <alignment horizontal="right" wrapText="1"/>
    </xf>
    <xf numFmtId="180" fontId="51" fillId="44" borderId="10" xfId="0" applyNumberFormat="1" applyFont="1" applyFill="1" applyBorder="1" applyAlignment="1">
      <alignment horizontal="right" wrapText="1"/>
    </xf>
    <xf numFmtId="180" fontId="52" fillId="34" borderId="10" xfId="0" applyNumberFormat="1" applyFont="1" applyFill="1" applyBorder="1" applyAlignment="1">
      <alignment horizontal="right" wrapText="1"/>
    </xf>
    <xf numFmtId="180" fontId="52" fillId="34" borderId="10" xfId="0" applyNumberFormat="1" applyFont="1" applyFill="1" applyBorder="1" applyAlignment="1" applyProtection="1">
      <alignment horizontal="right" wrapText="1"/>
      <protection locked="0"/>
    </xf>
    <xf numFmtId="180" fontId="51" fillId="35" borderId="10" xfId="0" applyNumberFormat="1" applyFont="1" applyFill="1" applyBorder="1" applyAlignment="1">
      <alignment horizontal="right" wrapText="1"/>
    </xf>
    <xf numFmtId="180" fontId="52" fillId="0" borderId="10" xfId="0" applyNumberFormat="1" applyFont="1" applyBorder="1" applyAlignment="1" applyProtection="1">
      <alignment horizontal="right" wrapText="1"/>
      <protection locked="0"/>
    </xf>
    <xf numFmtId="180" fontId="51" fillId="33" borderId="10" xfId="0" applyNumberFormat="1" applyFont="1" applyFill="1" applyBorder="1" applyAlignment="1" applyProtection="1">
      <alignment horizontal="right" wrapText="1"/>
      <protection locked="0"/>
    </xf>
    <xf numFmtId="180" fontId="52" fillId="0" borderId="10" xfId="0" applyNumberFormat="1" applyFont="1" applyBorder="1" applyAlignment="1">
      <alignment horizontal="right" wrapText="1"/>
    </xf>
    <xf numFmtId="180" fontId="52" fillId="36" borderId="10" xfId="0" applyNumberFormat="1" applyFont="1" applyFill="1" applyBorder="1" applyAlignment="1" applyProtection="1">
      <alignment horizontal="right" wrapText="1"/>
      <protection/>
    </xf>
    <xf numFmtId="180" fontId="52" fillId="36" borderId="10" xfId="0" applyNumberFormat="1" applyFont="1" applyFill="1" applyBorder="1" applyAlignment="1" applyProtection="1">
      <alignment horizontal="right" wrapText="1"/>
      <protection locked="0"/>
    </xf>
    <xf numFmtId="180" fontId="52" fillId="36" borderId="10" xfId="0" applyNumberFormat="1" applyFont="1" applyFill="1" applyBorder="1" applyAlignment="1">
      <alignment horizontal="right" wrapText="1"/>
    </xf>
    <xf numFmtId="180" fontId="52" fillId="33" borderId="10" xfId="0" applyNumberFormat="1" applyFont="1" applyFill="1" applyBorder="1" applyAlignment="1" applyProtection="1">
      <alignment horizontal="right" wrapText="1"/>
      <protection locked="0"/>
    </xf>
    <xf numFmtId="180" fontId="53" fillId="43" borderId="10" xfId="0" applyNumberFormat="1" applyFont="1" applyFill="1" applyBorder="1" applyAlignment="1">
      <alignment horizontal="right" wrapText="1"/>
    </xf>
    <xf numFmtId="180" fontId="54" fillId="33" borderId="10" xfId="0" applyNumberFormat="1" applyFont="1" applyFill="1" applyBorder="1" applyAlignment="1">
      <alignment horizontal="right" wrapText="1"/>
    </xf>
    <xf numFmtId="180" fontId="53" fillId="0" borderId="10" xfId="0" applyNumberFormat="1" applyFont="1" applyBorder="1" applyAlignment="1">
      <alignment horizontal="right" wrapText="1"/>
    </xf>
    <xf numFmtId="180" fontId="54" fillId="0" borderId="10" xfId="0" applyNumberFormat="1" applyFont="1" applyBorder="1" applyAlignment="1">
      <alignment horizontal="right" wrapText="1"/>
    </xf>
    <xf numFmtId="180" fontId="53" fillId="33" borderId="10" xfId="0" applyNumberFormat="1" applyFont="1" applyFill="1" applyBorder="1" applyAlignment="1">
      <alignment horizontal="right" wrapText="1"/>
    </xf>
    <xf numFmtId="0" fontId="52" fillId="0" borderId="0" xfId="0" applyFont="1" applyAlignment="1" applyProtection="1">
      <alignment/>
      <protection locked="0"/>
    </xf>
    <xf numFmtId="0" fontId="52" fillId="0" borderId="0" xfId="0" applyFont="1" applyAlignment="1">
      <alignment/>
    </xf>
    <xf numFmtId="0" fontId="23" fillId="0" borderId="0" xfId="0" applyFont="1" applyAlignment="1">
      <alignment/>
    </xf>
    <xf numFmtId="0" fontId="52" fillId="34" borderId="10" xfId="0" applyFont="1" applyFill="1" applyBorder="1" applyAlignment="1">
      <alignment horizontal="left" wrapText="1"/>
    </xf>
    <xf numFmtId="0" fontId="52" fillId="0" borderId="10" xfId="0" applyFont="1" applyBorder="1" applyAlignment="1">
      <alignment horizontal="left" wrapText="1"/>
    </xf>
    <xf numFmtId="0" fontId="52" fillId="36" borderId="10" xfId="0" applyFont="1" applyFill="1" applyBorder="1" applyAlignment="1">
      <alignment horizontal="left" wrapText="1"/>
    </xf>
    <xf numFmtId="0" fontId="52" fillId="33" borderId="10" xfId="0" applyFont="1" applyFill="1" applyBorder="1" applyAlignment="1">
      <alignment horizontal="left" wrapText="1"/>
    </xf>
    <xf numFmtId="0" fontId="52" fillId="42" borderId="10" xfId="0" applyFont="1" applyFill="1" applyBorder="1" applyAlignment="1">
      <alignment horizontal="left" wrapText="1"/>
    </xf>
    <xf numFmtId="0" fontId="52" fillId="44" borderId="10" xfId="0" applyFont="1" applyFill="1" applyBorder="1" applyAlignment="1">
      <alignment horizontal="left" wrapText="1"/>
    </xf>
    <xf numFmtId="49" fontId="23" fillId="35" borderId="10" xfId="0" applyNumberFormat="1" applyFont="1" applyFill="1" applyBorder="1" applyAlignment="1">
      <alignment horizontal="center" wrapText="1"/>
    </xf>
    <xf numFmtId="0" fontId="52" fillId="0" borderId="11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top" wrapText="1"/>
    </xf>
    <xf numFmtId="0" fontId="55" fillId="33" borderId="10" xfId="0" applyFont="1" applyFill="1" applyBorder="1" applyAlignment="1">
      <alignment horizontal="left" wrapText="1"/>
    </xf>
    <xf numFmtId="0" fontId="55" fillId="42" borderId="10" xfId="0" applyFont="1" applyFill="1" applyBorder="1" applyAlignment="1">
      <alignment horizontal="left" wrapText="1"/>
    </xf>
    <xf numFmtId="0" fontId="55" fillId="44" borderId="10" xfId="0" applyFont="1" applyFill="1" applyBorder="1" applyAlignment="1">
      <alignment horizontal="left" wrapText="1"/>
    </xf>
    <xf numFmtId="0" fontId="41" fillId="34" borderId="10" xfId="0" applyFont="1" applyFill="1" applyBorder="1" applyAlignment="1">
      <alignment horizontal="left" wrapText="1"/>
    </xf>
    <xf numFmtId="0" fontId="56" fillId="35" borderId="10" xfId="0" applyFont="1" applyFill="1" applyBorder="1" applyAlignment="1">
      <alignment horizontal="left" wrapText="1"/>
    </xf>
    <xf numFmtId="0" fontId="41" fillId="0" borderId="10" xfId="0" applyFont="1" applyBorder="1" applyAlignment="1">
      <alignment horizontal="left" wrapText="1"/>
    </xf>
    <xf numFmtId="0" fontId="41" fillId="33" borderId="10" xfId="0" applyFont="1" applyFill="1" applyBorder="1" applyAlignment="1">
      <alignment horizontal="left" wrapText="1"/>
    </xf>
    <xf numFmtId="0" fontId="41" fillId="0" borderId="0" xfId="0" applyFont="1" applyAlignment="1" applyProtection="1">
      <alignment/>
      <protection locked="0"/>
    </xf>
    <xf numFmtId="0" fontId="41" fillId="0" borderId="0" xfId="0" applyFont="1" applyAlignment="1">
      <alignment/>
    </xf>
    <xf numFmtId="0" fontId="1" fillId="0" borderId="0" xfId="0" applyFont="1" applyAlignment="1">
      <alignment/>
    </xf>
    <xf numFmtId="2" fontId="8" fillId="0" borderId="10" xfId="0" applyNumberFormat="1" applyFont="1" applyFill="1" applyBorder="1" applyAlignment="1" applyProtection="1">
      <alignment horizontal="center"/>
      <protection/>
    </xf>
    <xf numFmtId="49" fontId="3" fillId="0" borderId="10" xfId="0" applyNumberFormat="1" applyFont="1" applyFill="1" applyBorder="1" applyAlignment="1" applyProtection="1">
      <alignment wrapText="1"/>
      <protection locked="0"/>
    </xf>
    <xf numFmtId="0" fontId="57" fillId="0" borderId="10" xfId="0" applyFont="1" applyFill="1" applyBorder="1" applyAlignment="1" applyProtection="1">
      <alignment wrapText="1"/>
      <protection locked="0"/>
    </xf>
    <xf numFmtId="0" fontId="57" fillId="0" borderId="10" xfId="0" applyFont="1" applyFill="1" applyBorder="1" applyAlignment="1" applyProtection="1">
      <alignment horizontal="left" wrapText="1"/>
      <protection locked="0"/>
    </xf>
    <xf numFmtId="49" fontId="57" fillId="0" borderId="10" xfId="0" applyNumberFormat="1" applyFont="1" applyFill="1" applyBorder="1" applyAlignment="1" applyProtection="1">
      <alignment horizontal="left" wrapText="1"/>
      <protection locked="0"/>
    </xf>
    <xf numFmtId="49" fontId="43" fillId="0" borderId="10" xfId="0" applyNumberFormat="1" applyFont="1" applyFill="1" applyBorder="1" applyAlignment="1" applyProtection="1">
      <alignment horizontal="center" wrapText="1"/>
      <protection locked="0"/>
    </xf>
    <xf numFmtId="0" fontId="57" fillId="0" borderId="10" xfId="54" applyFont="1" applyFill="1" applyBorder="1" applyAlignment="1" applyProtection="1">
      <alignment wrapText="1"/>
      <protection locked="0"/>
    </xf>
    <xf numFmtId="49" fontId="58" fillId="0" borderId="10" xfId="0" applyNumberFormat="1" applyFont="1" applyFill="1" applyBorder="1" applyAlignment="1" applyProtection="1">
      <alignment horizontal="left" wrapText="1"/>
      <protection locked="0"/>
    </xf>
    <xf numFmtId="49" fontId="57" fillId="0" borderId="10" xfId="0" applyNumberFormat="1" applyFont="1" applyFill="1" applyBorder="1" applyAlignment="1" applyProtection="1">
      <alignment horizontal="center" wrapText="1"/>
      <protection locked="0"/>
    </xf>
    <xf numFmtId="0" fontId="57" fillId="0" borderId="10" xfId="0" applyFont="1" applyFill="1" applyBorder="1" applyAlignment="1" applyProtection="1">
      <alignment/>
      <protection locked="0"/>
    </xf>
    <xf numFmtId="49" fontId="57" fillId="0" borderId="10" xfId="0" applyNumberFormat="1" applyFont="1" applyFill="1" applyBorder="1" applyAlignment="1" applyProtection="1">
      <alignment horizontal="justify"/>
      <protection locked="0"/>
    </xf>
    <xf numFmtId="0" fontId="61" fillId="0" borderId="10" xfId="0" applyFont="1" applyFill="1" applyBorder="1" applyAlignment="1" applyProtection="1">
      <alignment horizontal="left" wrapText="1"/>
      <protection locked="0"/>
    </xf>
    <xf numFmtId="0" fontId="61" fillId="0" borderId="10" xfId="0" applyFont="1" applyFill="1" applyBorder="1" applyAlignment="1" applyProtection="1">
      <alignment wrapText="1"/>
      <protection locked="0"/>
    </xf>
    <xf numFmtId="49" fontId="61" fillId="0" borderId="10" xfId="0" applyNumberFormat="1" applyFont="1" applyFill="1" applyBorder="1" applyAlignment="1" applyProtection="1">
      <alignment horizontal="left" wrapText="1"/>
      <protection locked="0"/>
    </xf>
    <xf numFmtId="0" fontId="59" fillId="0" borderId="10" xfId="0" applyFont="1" applyFill="1" applyBorder="1" applyAlignment="1">
      <alignment horizontal="center" wrapText="1"/>
    </xf>
    <xf numFmtId="0" fontId="43" fillId="0" borderId="10" xfId="0" applyFont="1" applyFill="1" applyBorder="1" applyAlignment="1">
      <alignment horizontal="center" wrapText="1"/>
    </xf>
    <xf numFmtId="49" fontId="0" fillId="0" borderId="10" xfId="0" applyNumberFormat="1" applyFont="1" applyFill="1" applyBorder="1" applyAlignment="1" applyProtection="1">
      <alignment horizontal="left" wrapText="1"/>
      <protection locked="0"/>
    </xf>
    <xf numFmtId="0" fontId="64" fillId="0" borderId="10" xfId="0" applyFont="1" applyFill="1" applyBorder="1" applyAlignment="1" applyProtection="1">
      <alignment wrapText="1"/>
      <protection locked="0"/>
    </xf>
    <xf numFmtId="49" fontId="43" fillId="0" borderId="10" xfId="0" applyNumberFormat="1" applyFont="1" applyFill="1" applyBorder="1" applyAlignment="1" applyProtection="1">
      <alignment horizontal="justify"/>
      <protection locked="0"/>
    </xf>
    <xf numFmtId="0" fontId="0" fillId="0" borderId="10" xfId="0" applyFont="1" applyFill="1" applyBorder="1" applyAlignment="1" applyProtection="1">
      <alignment horizontal="left"/>
      <protection locked="0"/>
    </xf>
    <xf numFmtId="0" fontId="57" fillId="0" borderId="14" xfId="0" applyFont="1" applyFill="1" applyBorder="1" applyAlignment="1" applyProtection="1">
      <alignment horizontal="left" wrapText="1"/>
      <protection locked="0"/>
    </xf>
    <xf numFmtId="0" fontId="57" fillId="0" borderId="10" xfId="0" applyFont="1" applyFill="1" applyBorder="1" applyAlignment="1">
      <alignment horizontal="left" wrapText="1"/>
    </xf>
    <xf numFmtId="2" fontId="64" fillId="0" borderId="10" xfId="0" applyNumberFormat="1" applyFont="1" applyFill="1" applyBorder="1" applyAlignment="1" applyProtection="1">
      <alignment horizontal="center"/>
      <protection locked="0"/>
    </xf>
    <xf numFmtId="0" fontId="68" fillId="33" borderId="10" xfId="0" applyFont="1" applyFill="1" applyBorder="1" applyAlignment="1">
      <alignment horizontal="left" wrapText="1"/>
    </xf>
    <xf numFmtId="2" fontId="44" fillId="0" borderId="10" xfId="0" applyNumberFormat="1" applyFont="1" applyFill="1" applyBorder="1" applyAlignment="1" applyProtection="1">
      <alignment horizontal="center"/>
      <protection locked="0"/>
    </xf>
    <xf numFmtId="0" fontId="69" fillId="0" borderId="0" xfId="0" applyFont="1" applyAlignment="1">
      <alignment/>
    </xf>
    <xf numFmtId="0" fontId="36" fillId="34" borderId="10" xfId="0" applyFont="1" applyFill="1" applyBorder="1" applyAlignment="1">
      <alignment horizontal="center" wrapText="1"/>
    </xf>
    <xf numFmtId="0" fontId="36" fillId="0" borderId="10" xfId="0" applyFont="1" applyFill="1" applyBorder="1" applyAlignment="1">
      <alignment horizontal="center" wrapText="1"/>
    </xf>
    <xf numFmtId="0" fontId="52" fillId="0" borderId="10" xfId="0" applyFont="1" applyFill="1" applyBorder="1" applyAlignment="1">
      <alignment horizontal="left" wrapText="1"/>
    </xf>
    <xf numFmtId="0" fontId="41" fillId="0" borderId="10" xfId="0" applyFont="1" applyFill="1" applyBorder="1" applyAlignment="1">
      <alignment horizontal="left" wrapText="1"/>
    </xf>
    <xf numFmtId="0" fontId="55" fillId="0" borderId="10" xfId="0" applyFont="1" applyFill="1" applyBorder="1" applyAlignment="1">
      <alignment horizontal="left" wrapText="1"/>
    </xf>
    <xf numFmtId="0" fontId="39" fillId="0" borderId="10" xfId="0" applyFont="1" applyFill="1" applyBorder="1" applyAlignment="1">
      <alignment horizontal="left" wrapText="1"/>
    </xf>
    <xf numFmtId="2" fontId="71" fillId="0" borderId="10" xfId="0" applyNumberFormat="1" applyFont="1" applyFill="1" applyBorder="1" applyAlignment="1" applyProtection="1">
      <alignment horizontal="center"/>
      <protection locked="0"/>
    </xf>
    <xf numFmtId="49" fontId="8" fillId="0" borderId="14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left" wrapText="1"/>
    </xf>
    <xf numFmtId="0" fontId="43" fillId="0" borderId="10" xfId="0" applyFont="1" applyFill="1" applyBorder="1" applyAlignment="1" applyProtection="1">
      <alignment horizontal="center" wrapText="1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49" fontId="3" fillId="0" borderId="15" xfId="0" applyNumberFormat="1" applyFont="1" applyFill="1" applyBorder="1" applyAlignment="1">
      <alignment horizontal="center" wrapText="1"/>
    </xf>
    <xf numFmtId="2" fontId="8" fillId="0" borderId="15" xfId="0" applyNumberFormat="1" applyFont="1" applyFill="1" applyBorder="1" applyAlignment="1">
      <alignment horizontal="center"/>
    </xf>
    <xf numFmtId="0" fontId="43" fillId="0" borderId="10" xfId="0" applyFont="1" applyFill="1" applyBorder="1" applyAlignment="1" applyProtection="1">
      <alignment horizontal="left" wrapText="1"/>
      <protection locked="0"/>
    </xf>
    <xf numFmtId="0" fontId="7" fillId="0" borderId="10" xfId="0" applyFont="1" applyFill="1" applyBorder="1" applyAlignment="1">
      <alignment horizontal="center" wrapText="1"/>
    </xf>
    <xf numFmtId="0" fontId="61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49" fontId="69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 applyProtection="1">
      <alignment horizontal="left" wrapText="1"/>
      <protection locked="0"/>
    </xf>
    <xf numFmtId="0" fontId="9" fillId="0" borderId="10" xfId="53" applyFont="1" applyFill="1" applyBorder="1" applyAlignment="1" applyProtection="1">
      <alignment horizontal="left" wrapText="1"/>
      <protection locked="0"/>
    </xf>
    <xf numFmtId="0" fontId="36" fillId="0" borderId="10" xfId="0" applyFont="1" applyFill="1" applyBorder="1" applyAlignment="1" applyProtection="1">
      <alignment horizontal="left" wrapText="1"/>
      <protection locked="0"/>
    </xf>
    <xf numFmtId="0" fontId="3" fillId="0" borderId="10" xfId="0" applyFont="1" applyFill="1" applyBorder="1" applyAlignment="1" applyProtection="1">
      <alignment horizontal="left" wrapText="1"/>
      <protection locked="0"/>
    </xf>
    <xf numFmtId="0" fontId="61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wrapText="1"/>
    </xf>
    <xf numFmtId="49" fontId="43" fillId="0" borderId="10" xfId="0" applyNumberFormat="1" applyFont="1" applyFill="1" applyBorder="1" applyAlignment="1" applyProtection="1">
      <alignment horizontal="left" wrapText="1"/>
      <protection locked="0"/>
    </xf>
    <xf numFmtId="2" fontId="7" fillId="0" borderId="10" xfId="0" applyNumberFormat="1" applyFont="1" applyFill="1" applyBorder="1" applyAlignment="1" applyProtection="1">
      <alignment horizontal="center" wrapText="1"/>
      <protection locked="0"/>
    </xf>
    <xf numFmtId="2" fontId="8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center" wrapText="1"/>
      <protection locked="0"/>
    </xf>
    <xf numFmtId="0" fontId="61" fillId="0" borderId="10" xfId="0" applyFont="1" applyFill="1" applyBorder="1" applyAlignment="1">
      <alignment wrapText="1"/>
    </xf>
    <xf numFmtId="2" fontId="22" fillId="0" borderId="10" xfId="0" applyNumberFormat="1" applyFont="1" applyFill="1" applyBorder="1" applyAlignment="1" applyProtection="1">
      <alignment horizontal="center"/>
      <protection locked="0"/>
    </xf>
    <xf numFmtId="49" fontId="42" fillId="0" borderId="10" xfId="0" applyNumberFormat="1" applyFont="1" applyFill="1" applyBorder="1" applyAlignment="1" applyProtection="1">
      <alignment horizontal="left" wrapText="1"/>
      <protection locked="0"/>
    </xf>
    <xf numFmtId="49" fontId="1" fillId="0" borderId="10" xfId="0" applyNumberFormat="1" applyFont="1" applyFill="1" applyBorder="1" applyAlignment="1" applyProtection="1">
      <alignment horizontal="center" wrapText="1"/>
      <protection locked="0"/>
    </xf>
    <xf numFmtId="49" fontId="43" fillId="0" borderId="14" xfId="0" applyNumberFormat="1" applyFont="1" applyFill="1" applyBorder="1" applyAlignment="1" applyProtection="1">
      <alignment horizontal="center" wrapText="1"/>
      <protection locked="0"/>
    </xf>
    <xf numFmtId="49" fontId="8" fillId="0" borderId="16" xfId="0" applyNumberFormat="1" applyFont="1" applyFill="1" applyBorder="1" applyAlignment="1" applyProtection="1">
      <alignment horizontal="center"/>
      <protection locked="0"/>
    </xf>
    <xf numFmtId="49" fontId="7" fillId="0" borderId="16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 applyProtection="1">
      <alignment horizontal="center" wrapText="1"/>
      <protection/>
    </xf>
    <xf numFmtId="49" fontId="3" fillId="0" borderId="10" xfId="0" applyNumberFormat="1" applyFont="1" applyFill="1" applyBorder="1" applyAlignment="1" applyProtection="1">
      <alignment horizontal="center"/>
      <protection locked="0"/>
    </xf>
    <xf numFmtId="49" fontId="22" fillId="0" borderId="10" xfId="0" applyNumberFormat="1" applyFont="1" applyFill="1" applyBorder="1" applyAlignment="1">
      <alignment horizontal="center"/>
    </xf>
    <xf numFmtId="0" fontId="43" fillId="0" borderId="10" xfId="0" applyFont="1" applyFill="1" applyBorder="1" applyAlignment="1" applyProtection="1">
      <alignment wrapText="1"/>
      <protection locked="0"/>
    </xf>
    <xf numFmtId="0" fontId="58" fillId="0" borderId="10" xfId="0" applyFont="1" applyFill="1" applyBorder="1" applyAlignment="1" applyProtection="1">
      <alignment/>
      <protection locked="0"/>
    </xf>
    <xf numFmtId="0" fontId="42" fillId="0" borderId="10" xfId="0" applyFont="1" applyFill="1" applyBorder="1" applyAlignment="1" applyProtection="1">
      <alignment horizontal="center" wrapText="1"/>
      <protection locked="0"/>
    </xf>
    <xf numFmtId="49" fontId="0" fillId="0" borderId="10" xfId="0" applyNumberFormat="1" applyFont="1" applyFill="1" applyBorder="1" applyAlignment="1" applyProtection="1">
      <alignment horizontal="center" wrapText="1"/>
      <protection locked="0"/>
    </xf>
    <xf numFmtId="0" fontId="57" fillId="0" borderId="10" xfId="0" applyFont="1" applyFill="1" applyBorder="1" applyAlignment="1" applyProtection="1">
      <alignment horizontal="left"/>
      <protection locked="0"/>
    </xf>
    <xf numFmtId="0" fontId="59" fillId="0" borderId="10" xfId="0" applyFont="1" applyFill="1" applyBorder="1" applyAlignment="1" applyProtection="1">
      <alignment horizontal="center" wrapText="1"/>
      <protection locked="0"/>
    </xf>
    <xf numFmtId="49" fontId="59" fillId="0" borderId="10" xfId="0" applyNumberFormat="1" applyFont="1" applyFill="1" applyBorder="1" applyAlignment="1" applyProtection="1">
      <alignment horizontal="center" wrapText="1"/>
      <protection locked="0"/>
    </xf>
    <xf numFmtId="49" fontId="59" fillId="0" borderId="10" xfId="0" applyNumberFormat="1" applyFont="1" applyFill="1" applyBorder="1" applyAlignment="1" applyProtection="1">
      <alignment horizontal="left" wrapText="1"/>
      <protection locked="0"/>
    </xf>
    <xf numFmtId="0" fontId="57" fillId="0" borderId="10" xfId="0" applyFont="1" applyFill="1" applyBorder="1" applyAlignment="1" applyProtection="1">
      <alignment horizontal="center"/>
      <protection locked="0"/>
    </xf>
    <xf numFmtId="2" fontId="46" fillId="0" borderId="10" xfId="0" applyNumberFormat="1" applyFont="1" applyFill="1" applyBorder="1" applyAlignment="1" applyProtection="1">
      <alignment horizontal="center"/>
      <protection/>
    </xf>
    <xf numFmtId="49" fontId="63" fillId="0" borderId="10" xfId="0" applyNumberFormat="1" applyFont="1" applyFill="1" applyBorder="1" applyAlignment="1" applyProtection="1">
      <alignment horizontal="left" wrapText="1"/>
      <protection locked="0"/>
    </xf>
    <xf numFmtId="0" fontId="58" fillId="0" borderId="10" xfId="0" applyFont="1" applyFill="1" applyBorder="1" applyAlignment="1" applyProtection="1">
      <alignment wrapText="1"/>
      <protection locked="0"/>
    </xf>
    <xf numFmtId="49" fontId="58" fillId="0" borderId="10" xfId="0" applyNumberFormat="1" applyFont="1" applyFill="1" applyBorder="1" applyAlignment="1" applyProtection="1">
      <alignment horizontal="left" wrapText="1"/>
      <protection/>
    </xf>
    <xf numFmtId="0" fontId="58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>
      <alignment horizontal="center" wrapText="1"/>
    </xf>
    <xf numFmtId="2" fontId="24" fillId="0" borderId="10" xfId="0" applyNumberFormat="1" applyFont="1" applyFill="1" applyBorder="1" applyAlignment="1">
      <alignment horizontal="center"/>
    </xf>
    <xf numFmtId="0" fontId="57" fillId="0" borderId="10" xfId="0" applyFont="1" applyFill="1" applyBorder="1" applyAlignment="1">
      <alignment wrapText="1"/>
    </xf>
    <xf numFmtId="0" fontId="59" fillId="0" borderId="10" xfId="0" applyFont="1" applyFill="1" applyBorder="1" applyAlignment="1" applyProtection="1">
      <alignment horizontal="left" wrapText="1"/>
      <protection locked="0"/>
    </xf>
    <xf numFmtId="0" fontId="64" fillId="0" borderId="10" xfId="0" applyFont="1" applyFill="1" applyBorder="1" applyAlignment="1" applyProtection="1">
      <alignment horizontal="left" wrapText="1"/>
      <protection locked="0"/>
    </xf>
    <xf numFmtId="49" fontId="29" fillId="0" borderId="10" xfId="0" applyNumberFormat="1" applyFont="1" applyFill="1" applyBorder="1" applyAlignment="1" applyProtection="1">
      <alignment horizontal="center"/>
      <protection locked="0"/>
    </xf>
    <xf numFmtId="2" fontId="31" fillId="0" borderId="10" xfId="0" applyNumberFormat="1" applyFont="1" applyFill="1" applyBorder="1" applyAlignment="1" applyProtection="1">
      <alignment horizontal="center"/>
      <protection/>
    </xf>
    <xf numFmtId="49" fontId="45" fillId="0" borderId="10" xfId="0" applyNumberFormat="1" applyFont="1" applyFill="1" applyBorder="1" applyAlignment="1" applyProtection="1">
      <alignment horizontal="center"/>
      <protection locked="0"/>
    </xf>
    <xf numFmtId="2" fontId="43" fillId="0" borderId="10" xfId="0" applyNumberFormat="1" applyFont="1" applyFill="1" applyBorder="1" applyAlignment="1" applyProtection="1">
      <alignment horizontal="left" wrapText="1"/>
      <protection/>
    </xf>
    <xf numFmtId="49" fontId="24" fillId="0" borderId="10" xfId="0" applyNumberFormat="1" applyFont="1" applyFill="1" applyBorder="1" applyAlignment="1">
      <alignment horizontal="center" wrapText="1"/>
    </xf>
    <xf numFmtId="0" fontId="43" fillId="0" borderId="10" xfId="0" applyFont="1" applyFill="1" applyBorder="1" applyAlignment="1" applyProtection="1">
      <alignment horizontal="left" wrapText="1"/>
      <protection/>
    </xf>
    <xf numFmtId="2" fontId="0" fillId="0" borderId="10" xfId="0" applyNumberFormat="1" applyFont="1" applyFill="1" applyBorder="1" applyAlignment="1" applyProtection="1">
      <alignment horizontal="right" wrapText="1"/>
      <protection/>
    </xf>
    <xf numFmtId="0" fontId="2" fillId="0" borderId="10" xfId="0" applyFont="1" applyFill="1" applyBorder="1" applyAlignment="1" applyProtection="1">
      <alignment horizontal="left" wrapText="1"/>
      <protection/>
    </xf>
    <xf numFmtId="0" fontId="65" fillId="0" borderId="10" xfId="0" applyFont="1" applyFill="1" applyBorder="1" applyAlignment="1" applyProtection="1">
      <alignment horizontal="left" wrapText="1"/>
      <protection locked="0"/>
    </xf>
    <xf numFmtId="0" fontId="32" fillId="0" borderId="10" xfId="0" applyFont="1" applyFill="1" applyBorder="1" applyAlignment="1" applyProtection="1">
      <alignment horizontal="center"/>
      <protection locked="0"/>
    </xf>
    <xf numFmtId="49" fontId="33" fillId="0" borderId="10" xfId="0" applyNumberFormat="1" applyFont="1" applyFill="1" applyBorder="1" applyAlignment="1" applyProtection="1">
      <alignment horizontal="center" wrapText="1"/>
      <protection locked="0"/>
    </xf>
    <xf numFmtId="2" fontId="23" fillId="0" borderId="10" xfId="0" applyNumberFormat="1" applyFont="1" applyFill="1" applyBorder="1" applyAlignment="1" applyProtection="1">
      <alignment horizontal="center" wrapText="1"/>
      <protection/>
    </xf>
    <xf numFmtId="49" fontId="64" fillId="0" borderId="10" xfId="0" applyNumberFormat="1" applyFont="1" applyFill="1" applyBorder="1" applyAlignment="1" applyProtection="1">
      <alignment horizontal="left" wrapText="1"/>
      <protection locked="0"/>
    </xf>
    <xf numFmtId="49" fontId="27" fillId="0" borderId="10" xfId="0" applyNumberFormat="1" applyFont="1" applyFill="1" applyBorder="1" applyAlignment="1" applyProtection="1">
      <alignment horizontal="center"/>
      <protection locked="0"/>
    </xf>
    <xf numFmtId="49" fontId="64" fillId="0" borderId="10" xfId="0" applyNumberFormat="1" applyFont="1" applyFill="1" applyBorder="1" applyAlignment="1" applyProtection="1">
      <alignment horizontal="center" wrapText="1"/>
      <protection locked="0"/>
    </xf>
    <xf numFmtId="0" fontId="27" fillId="0" borderId="12" xfId="0" applyFont="1" applyFill="1" applyBorder="1" applyAlignment="1" applyProtection="1">
      <alignment horizontal="center"/>
      <protection locked="0"/>
    </xf>
    <xf numFmtId="0" fontId="43" fillId="0" borderId="10" xfId="0" applyFont="1" applyFill="1" applyBorder="1" applyAlignment="1">
      <alignment horizontal="left" wrapText="1"/>
    </xf>
    <xf numFmtId="0" fontId="57" fillId="0" borderId="0" xfId="0" applyFont="1" applyFill="1" applyBorder="1" applyAlignment="1" applyProtection="1">
      <alignment horizontal="justify"/>
      <protection locked="0"/>
    </xf>
    <xf numFmtId="49" fontId="22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57" fillId="0" borderId="17" xfId="0" applyFont="1" applyFill="1" applyBorder="1" applyAlignment="1" applyProtection="1">
      <alignment horizontal="justify"/>
      <protection locked="0"/>
    </xf>
    <xf numFmtId="49" fontId="35" fillId="0" borderId="18" xfId="0" applyNumberFormat="1" applyFont="1" applyFill="1" applyBorder="1" applyAlignment="1" applyProtection="1">
      <alignment horizontal="center"/>
      <protection locked="0"/>
    </xf>
    <xf numFmtId="0" fontId="22" fillId="0" borderId="18" xfId="0" applyFont="1" applyFill="1" applyBorder="1" applyAlignment="1" applyProtection="1">
      <alignment horizontal="center"/>
      <protection locked="0"/>
    </xf>
    <xf numFmtId="0" fontId="62" fillId="0" borderId="14" xfId="0" applyFont="1" applyFill="1" applyBorder="1" applyAlignment="1" applyProtection="1">
      <alignment horizontal="center" vertical="center"/>
      <protection locked="0"/>
    </xf>
    <xf numFmtId="0" fontId="62" fillId="0" borderId="19" xfId="0" applyFont="1" applyFill="1" applyBorder="1" applyAlignment="1" applyProtection="1">
      <alignment horizontal="center" vertical="center"/>
      <protection locked="0"/>
    </xf>
    <xf numFmtId="0" fontId="62" fillId="0" borderId="15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wrapText="1"/>
      <protection locked="0"/>
    </xf>
    <xf numFmtId="0" fontId="8" fillId="0" borderId="20" xfId="0" applyFont="1" applyFill="1" applyBorder="1" applyAlignment="1" applyProtection="1">
      <alignment wrapText="1"/>
      <protection locked="0"/>
    </xf>
    <xf numFmtId="0" fontId="61" fillId="0" borderId="14" xfId="0" applyFont="1" applyFill="1" applyBorder="1" applyAlignment="1" applyProtection="1">
      <alignment horizontal="left" wrapText="1"/>
      <protection locked="0"/>
    </xf>
    <xf numFmtId="0" fontId="61" fillId="0" borderId="15" xfId="0" applyFont="1" applyFill="1" applyBorder="1" applyAlignment="1" applyProtection="1">
      <alignment horizontal="left" wrapText="1"/>
      <protection locked="0"/>
    </xf>
    <xf numFmtId="0" fontId="61" fillId="0" borderId="14" xfId="0" applyFont="1" applyFill="1" applyBorder="1" applyAlignment="1" applyProtection="1">
      <alignment horizontal="center" vertical="center" wrapText="1"/>
      <protection locked="0"/>
    </xf>
    <xf numFmtId="0" fontId="61" fillId="0" borderId="15" xfId="0" applyFont="1" applyFill="1" applyBorder="1" applyAlignment="1" applyProtection="1">
      <alignment horizontal="center" vertical="center" wrapText="1"/>
      <protection locked="0"/>
    </xf>
    <xf numFmtId="49" fontId="57" fillId="0" borderId="21" xfId="0" applyNumberFormat="1" applyFont="1" applyFill="1" applyBorder="1" applyAlignment="1" applyProtection="1">
      <alignment horizontal="left" wrapText="1"/>
      <protection locked="0"/>
    </xf>
    <xf numFmtId="49" fontId="57" fillId="0" borderId="12" xfId="0" applyNumberFormat="1" applyFont="1" applyFill="1" applyBorder="1" applyAlignment="1" applyProtection="1">
      <alignment horizontal="left" wrapText="1"/>
      <protection locked="0"/>
    </xf>
    <xf numFmtId="49" fontId="28" fillId="0" borderId="22" xfId="0" applyNumberFormat="1" applyFont="1" applyFill="1" applyBorder="1" applyAlignment="1">
      <alignment horizontal="center" wrapText="1"/>
    </xf>
    <xf numFmtId="0" fontId="57" fillId="0" borderId="14" xfId="0" applyFont="1" applyFill="1" applyBorder="1" applyAlignment="1" applyProtection="1">
      <alignment horizontal="left" wrapText="1"/>
      <protection locked="0"/>
    </xf>
    <xf numFmtId="0" fontId="57" fillId="0" borderId="15" xfId="0" applyFont="1" applyFill="1" applyBorder="1" applyAlignment="1" applyProtection="1">
      <alignment horizontal="left" wrapText="1"/>
      <protection locked="0"/>
    </xf>
    <xf numFmtId="0" fontId="57" fillId="0" borderId="14" xfId="0" applyFont="1" applyFill="1" applyBorder="1" applyAlignment="1" applyProtection="1">
      <alignment horizontal="center" vertical="center" wrapText="1"/>
      <protection locked="0"/>
    </xf>
    <xf numFmtId="0" fontId="57" fillId="0" borderId="15" xfId="0" applyFont="1" applyFill="1" applyBorder="1" applyAlignment="1" applyProtection="1">
      <alignment horizontal="center" vertical="center" wrapText="1"/>
      <protection locked="0"/>
    </xf>
    <xf numFmtId="49" fontId="3" fillId="0" borderId="18" xfId="0" applyNumberFormat="1" applyFont="1" applyFill="1" applyBorder="1" applyAlignment="1" applyProtection="1">
      <alignment horizontal="center" wrapText="1"/>
      <protection locked="0"/>
    </xf>
    <xf numFmtId="49" fontId="3" fillId="0" borderId="23" xfId="0" applyNumberFormat="1" applyFont="1" applyFill="1" applyBorder="1" applyAlignment="1" applyProtection="1">
      <alignment horizontal="center"/>
      <protection locked="0"/>
    </xf>
    <xf numFmtId="49" fontId="27" fillId="0" borderId="21" xfId="0" applyNumberFormat="1" applyFont="1" applyFill="1" applyBorder="1" applyAlignment="1" applyProtection="1">
      <alignment horizontal="center" wrapText="1"/>
      <protection locked="0"/>
    </xf>
    <xf numFmtId="49" fontId="27" fillId="0" borderId="12" xfId="0" applyNumberFormat="1" applyFont="1" applyFill="1" applyBorder="1" applyAlignment="1" applyProtection="1">
      <alignment horizontal="center" wrapText="1"/>
      <protection locked="0"/>
    </xf>
    <xf numFmtId="0" fontId="3" fillId="0" borderId="16" xfId="0" applyFont="1" applyBorder="1" applyAlignment="1" applyProtection="1">
      <alignment horizontal="justify" wrapText="1"/>
      <protection locked="0"/>
    </xf>
    <xf numFmtId="0" fontId="3" fillId="0" borderId="23" xfId="0" applyFont="1" applyBorder="1" applyAlignment="1" applyProtection="1">
      <alignment horizontal="justify" wrapText="1"/>
      <protection locked="0"/>
    </xf>
    <xf numFmtId="0" fontId="40" fillId="0" borderId="0" xfId="0" applyFont="1" applyBorder="1" applyAlignment="1" applyProtection="1">
      <alignment horizontal="center" vertical="top" wrapText="1"/>
      <protection locked="0"/>
    </xf>
    <xf numFmtId="0" fontId="40" fillId="0" borderId="24" xfId="0" applyFont="1" applyBorder="1" applyAlignment="1" applyProtection="1">
      <alignment horizontal="center" vertical="top" wrapText="1"/>
      <protection locked="0"/>
    </xf>
    <xf numFmtId="0" fontId="3" fillId="0" borderId="21" xfId="0" applyFont="1" applyBorder="1" applyAlignment="1" applyProtection="1">
      <alignment horizontal="justify"/>
      <protection locked="0"/>
    </xf>
    <xf numFmtId="0" fontId="3" fillId="0" borderId="22" xfId="0" applyFont="1" applyBorder="1" applyAlignment="1" applyProtection="1">
      <alignment horizontal="justify"/>
      <protection locked="0"/>
    </xf>
    <xf numFmtId="0" fontId="3" fillId="0" borderId="12" xfId="0" applyFont="1" applyBorder="1" applyAlignment="1" applyProtection="1">
      <alignment horizontal="justify"/>
      <protection locked="0"/>
    </xf>
    <xf numFmtId="0" fontId="4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locked="0"/>
    </xf>
    <xf numFmtId="0" fontId="16" fillId="0" borderId="24" xfId="0" applyFont="1" applyBorder="1" applyAlignment="1" applyProtection="1">
      <alignment horizontal="center" vertical="top" wrapText="1"/>
      <protection locked="0"/>
    </xf>
    <xf numFmtId="0" fontId="9" fillId="0" borderId="24" xfId="0" applyFont="1" applyBorder="1" applyAlignment="1" applyProtection="1">
      <alignment/>
      <protection locked="0"/>
    </xf>
    <xf numFmtId="0" fontId="11" fillId="0" borderId="25" xfId="0" applyFont="1" applyBorder="1" applyAlignment="1">
      <alignment horizontal="right" wrapText="1"/>
    </xf>
    <xf numFmtId="0" fontId="0" fillId="0" borderId="25" xfId="0" applyBorder="1" applyAlignment="1">
      <alignment/>
    </xf>
    <xf numFmtId="0" fontId="36" fillId="0" borderId="24" xfId="0" applyFont="1" applyBorder="1" applyAlignment="1">
      <alignment horizontal="center" vertical="top" wrapText="1"/>
    </xf>
    <xf numFmtId="0" fontId="36" fillId="0" borderId="25" xfId="0" applyFont="1" applyBorder="1" applyAlignment="1" applyProtection="1">
      <alignment horizontal="center" vertical="top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ЛЕК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7"/>
  <sheetViews>
    <sheetView tabSelected="1" view="pageBreakPreview" zoomScale="90" zoomScaleSheetLayoutView="90" zoomScalePageLayoutView="0" workbookViewId="0" topLeftCell="A1">
      <selection activeCell="A1" sqref="A1:F1"/>
    </sheetView>
  </sheetViews>
  <sheetFormatPr defaultColWidth="9.140625" defaultRowHeight="12.75"/>
  <cols>
    <col min="1" max="1" width="53.28125" style="60" customWidth="1"/>
    <col min="2" max="2" width="22.8515625" style="61" customWidth="1"/>
    <col min="3" max="3" width="7.28125" style="72" customWidth="1"/>
    <col min="4" max="4" width="18.421875" style="62" customWidth="1"/>
    <col min="5" max="6" width="15.7109375" style="62" customWidth="1"/>
    <col min="7" max="7" width="9.140625" style="68" hidden="1" customWidth="1"/>
    <col min="8" max="16384" width="9.140625" style="68" customWidth="1"/>
  </cols>
  <sheetData>
    <row r="1" spans="1:6" ht="18.75" customHeight="1">
      <c r="A1" s="284" t="s">
        <v>439</v>
      </c>
      <c r="B1" s="284"/>
      <c r="C1" s="284"/>
      <c r="D1" s="284"/>
      <c r="E1" s="284"/>
      <c r="F1" s="284"/>
    </row>
    <row r="2" spans="1:6" s="31" customFormat="1" ht="15.75" customHeight="1">
      <c r="A2" s="285" t="s">
        <v>555</v>
      </c>
      <c r="B2" s="285"/>
      <c r="C2" s="285"/>
      <c r="D2" s="285"/>
      <c r="E2" s="285"/>
      <c r="F2" s="285"/>
    </row>
    <row r="3" spans="1:6" ht="25.5">
      <c r="A3" s="204" t="s">
        <v>817</v>
      </c>
      <c r="B3" s="205" t="s">
        <v>655</v>
      </c>
      <c r="C3" s="69"/>
      <c r="D3" s="206" t="s">
        <v>779</v>
      </c>
      <c r="E3" s="207" t="s">
        <v>942</v>
      </c>
      <c r="F3" s="207" t="s">
        <v>447</v>
      </c>
    </row>
    <row r="4" spans="1:6" ht="15.75">
      <c r="A4" s="208" t="s">
        <v>233</v>
      </c>
      <c r="B4" s="209" t="s">
        <v>799</v>
      </c>
      <c r="C4" s="210"/>
      <c r="D4" s="211">
        <f>D5+D6+D7+D8</f>
        <v>41000</v>
      </c>
      <c r="E4" s="211">
        <f>E5+E6+E7+E8</f>
        <v>42285.170000000006</v>
      </c>
      <c r="F4" s="211">
        <f>F5+F6+F7+F8</f>
        <v>41000</v>
      </c>
    </row>
    <row r="5" spans="1:6" ht="28.5">
      <c r="A5" s="182" t="s">
        <v>800</v>
      </c>
      <c r="B5" s="4" t="s">
        <v>656</v>
      </c>
      <c r="C5" s="69"/>
      <c r="D5" s="44">
        <v>41000</v>
      </c>
      <c r="E5" s="44">
        <v>42253.37</v>
      </c>
      <c r="F5" s="44">
        <v>41000</v>
      </c>
    </row>
    <row r="6" spans="1:6" ht="28.5">
      <c r="A6" s="182" t="s">
        <v>1175</v>
      </c>
      <c r="B6" s="4" t="s">
        <v>435</v>
      </c>
      <c r="C6" s="69"/>
      <c r="D6" s="44"/>
      <c r="E6" s="44"/>
      <c r="F6" s="44"/>
    </row>
    <row r="7" spans="1:6" ht="28.5">
      <c r="A7" s="182" t="s">
        <v>1174</v>
      </c>
      <c r="B7" s="4" t="s">
        <v>464</v>
      </c>
      <c r="C7" s="69"/>
      <c r="D7" s="44"/>
      <c r="E7" s="44">
        <v>31.8</v>
      </c>
      <c r="F7" s="44"/>
    </row>
    <row r="8" spans="1:6" ht="25.5">
      <c r="A8" s="182" t="s">
        <v>1176</v>
      </c>
      <c r="B8" s="4" t="s">
        <v>658</v>
      </c>
      <c r="C8" s="69"/>
      <c r="D8" s="44"/>
      <c r="E8" s="44"/>
      <c r="F8" s="44"/>
    </row>
    <row r="9" spans="1:6" ht="16.5" customHeight="1">
      <c r="A9" s="212" t="s">
        <v>503</v>
      </c>
      <c r="B9" s="213" t="s">
        <v>801</v>
      </c>
      <c r="C9" s="1"/>
      <c r="D9" s="171">
        <f>D10+D11+D12+D13</f>
        <v>1136000</v>
      </c>
      <c r="E9" s="171">
        <f>E10+E11+E12+E13</f>
        <v>1136912.33</v>
      </c>
      <c r="F9" s="171">
        <f>F10+F11+F12+F13</f>
        <v>1136000</v>
      </c>
    </row>
    <row r="10" spans="1:6" ht="42.75">
      <c r="A10" s="214" t="s">
        <v>988</v>
      </c>
      <c r="B10" s="215" t="s">
        <v>802</v>
      </c>
      <c r="C10" s="1"/>
      <c r="D10" s="44">
        <v>388000</v>
      </c>
      <c r="E10" s="44">
        <v>388663.77</v>
      </c>
      <c r="F10" s="44">
        <v>388000</v>
      </c>
    </row>
    <row r="11" spans="1:6" ht="57">
      <c r="A11" s="214" t="s">
        <v>989</v>
      </c>
      <c r="B11" s="215" t="s">
        <v>803</v>
      </c>
      <c r="C11" s="1"/>
      <c r="D11" s="44">
        <v>6000</v>
      </c>
      <c r="E11" s="44">
        <v>5932.8</v>
      </c>
      <c r="F11" s="44">
        <v>6000</v>
      </c>
    </row>
    <row r="12" spans="1:6" ht="30" customHeight="1">
      <c r="A12" s="214" t="s">
        <v>430</v>
      </c>
      <c r="B12" s="215" t="s">
        <v>804</v>
      </c>
      <c r="C12" s="1"/>
      <c r="D12" s="44">
        <v>740000</v>
      </c>
      <c r="E12" s="44">
        <v>799881.97</v>
      </c>
      <c r="F12" s="44">
        <v>740000</v>
      </c>
    </row>
    <row r="13" spans="1:6" ht="42.75">
      <c r="A13" s="214" t="s">
        <v>431</v>
      </c>
      <c r="B13" s="215" t="s">
        <v>805</v>
      </c>
      <c r="C13" s="1"/>
      <c r="D13" s="44">
        <v>2000</v>
      </c>
      <c r="E13" s="44">
        <v>-57566.21</v>
      </c>
      <c r="F13" s="44">
        <v>2000</v>
      </c>
    </row>
    <row r="14" spans="1:6" ht="28.5">
      <c r="A14" s="214" t="s">
        <v>319</v>
      </c>
      <c r="B14" s="29" t="s">
        <v>664</v>
      </c>
      <c r="C14" s="1"/>
      <c r="D14" s="44"/>
      <c r="E14" s="44"/>
      <c r="F14" s="44"/>
    </row>
    <row r="15" spans="1:6" ht="16.5" customHeight="1">
      <c r="A15" s="212" t="s">
        <v>659</v>
      </c>
      <c r="B15" s="29" t="s">
        <v>806</v>
      </c>
      <c r="C15" s="1"/>
      <c r="D15" s="171">
        <f>D16+D17</f>
        <v>289000</v>
      </c>
      <c r="E15" s="171">
        <f>E16+E17</f>
        <v>289821</v>
      </c>
      <c r="F15" s="171">
        <f>F16+F17</f>
        <v>289000</v>
      </c>
    </row>
    <row r="16" spans="1:6" ht="25.5">
      <c r="A16" s="182" t="s">
        <v>320</v>
      </c>
      <c r="B16" s="4" t="s">
        <v>807</v>
      </c>
      <c r="C16" s="69"/>
      <c r="D16" s="44">
        <v>289000</v>
      </c>
      <c r="E16" s="44">
        <v>289821</v>
      </c>
      <c r="F16" s="44">
        <v>289000</v>
      </c>
    </row>
    <row r="17" spans="1:6" ht="25.5">
      <c r="A17" s="182" t="s">
        <v>320</v>
      </c>
      <c r="B17" s="4" t="s">
        <v>808</v>
      </c>
      <c r="C17" s="216"/>
      <c r="D17" s="44"/>
      <c r="E17" s="44"/>
      <c r="F17" s="44"/>
    </row>
    <row r="18" spans="1:6" ht="15.75" customHeight="1">
      <c r="A18" s="212" t="s">
        <v>660</v>
      </c>
      <c r="B18" s="29" t="s">
        <v>809</v>
      </c>
      <c r="C18" s="1"/>
      <c r="D18" s="171">
        <f>D19+D20</f>
        <v>33000</v>
      </c>
      <c r="E18" s="171">
        <f>E19+E20</f>
        <v>33887.68</v>
      </c>
      <c r="F18" s="171">
        <f>F19+F20</f>
        <v>33000</v>
      </c>
    </row>
    <row r="19" spans="1:6" ht="25.5">
      <c r="A19" s="217" t="s">
        <v>556</v>
      </c>
      <c r="B19" s="4" t="s">
        <v>661</v>
      </c>
      <c r="C19" s="69"/>
      <c r="D19" s="44">
        <v>33000</v>
      </c>
      <c r="E19" s="44">
        <v>33887.68</v>
      </c>
      <c r="F19" s="44">
        <v>33000</v>
      </c>
    </row>
    <row r="20" spans="1:6" ht="25.5">
      <c r="A20" s="217" t="s">
        <v>557</v>
      </c>
      <c r="B20" s="4" t="s">
        <v>558</v>
      </c>
      <c r="C20" s="69"/>
      <c r="D20" s="44"/>
      <c r="E20" s="44"/>
      <c r="F20" s="44"/>
    </row>
    <row r="21" spans="1:6" ht="15.75" customHeight="1">
      <c r="A21" s="212" t="s">
        <v>783</v>
      </c>
      <c r="B21" s="29" t="s">
        <v>782</v>
      </c>
      <c r="C21" s="69"/>
      <c r="D21" s="171">
        <f>SUM(D22:D25)</f>
        <v>1352000</v>
      </c>
      <c r="E21" s="171">
        <f>SUM(E22:E25)</f>
        <v>1352030.93</v>
      </c>
      <c r="F21" s="171">
        <f>SUM(F22:F25)</f>
        <v>1352000</v>
      </c>
    </row>
    <row r="22" spans="1:6" ht="32.25" customHeight="1">
      <c r="A22" s="182" t="s">
        <v>204</v>
      </c>
      <c r="B22" s="4" t="s">
        <v>203</v>
      </c>
      <c r="C22" s="69"/>
      <c r="D22" s="44">
        <v>322000</v>
      </c>
      <c r="E22" s="44">
        <v>321589.57</v>
      </c>
      <c r="F22" s="44">
        <v>322000</v>
      </c>
    </row>
    <row r="23" spans="1:6" ht="32.25" customHeight="1">
      <c r="A23" s="182" t="s">
        <v>228</v>
      </c>
      <c r="B23" s="4" t="s">
        <v>229</v>
      </c>
      <c r="C23" s="69"/>
      <c r="D23" s="44"/>
      <c r="E23" s="44"/>
      <c r="F23" s="44"/>
    </row>
    <row r="24" spans="1:6" ht="29.25" customHeight="1">
      <c r="A24" s="182" t="s">
        <v>712</v>
      </c>
      <c r="B24" s="4" t="s">
        <v>230</v>
      </c>
      <c r="C24" s="69"/>
      <c r="D24" s="44">
        <v>1030000</v>
      </c>
      <c r="E24" s="44">
        <v>1030441.36</v>
      </c>
      <c r="F24" s="44">
        <v>1030000</v>
      </c>
    </row>
    <row r="25" spans="1:6" ht="42.75">
      <c r="A25" s="182" t="s">
        <v>713</v>
      </c>
      <c r="B25" s="4" t="s">
        <v>231</v>
      </c>
      <c r="C25" s="69"/>
      <c r="D25" s="44"/>
      <c r="E25" s="44"/>
      <c r="F25" s="44"/>
    </row>
    <row r="26" spans="1:6" ht="15.75" customHeight="1">
      <c r="A26" s="212" t="s">
        <v>923</v>
      </c>
      <c r="B26" s="29" t="s">
        <v>810</v>
      </c>
      <c r="C26" s="1"/>
      <c r="D26" s="171">
        <f>D27</f>
        <v>20000</v>
      </c>
      <c r="E26" s="171">
        <f>E27</f>
        <v>20200</v>
      </c>
      <c r="F26" s="171">
        <f>F27</f>
        <v>20000</v>
      </c>
    </row>
    <row r="27" spans="1:6" ht="25.5">
      <c r="A27" s="217" t="s">
        <v>811</v>
      </c>
      <c r="B27" s="4" t="s">
        <v>812</v>
      </c>
      <c r="C27" s="69"/>
      <c r="D27" s="44">
        <v>20000</v>
      </c>
      <c r="E27" s="44">
        <v>20200</v>
      </c>
      <c r="F27" s="44">
        <v>20000</v>
      </c>
    </row>
    <row r="28" spans="1:6" ht="18" customHeight="1">
      <c r="A28" s="212" t="s">
        <v>813</v>
      </c>
      <c r="B28" s="29" t="s">
        <v>662</v>
      </c>
      <c r="C28" s="69"/>
      <c r="D28" s="171">
        <f>D29</f>
        <v>0</v>
      </c>
      <c r="E28" s="171">
        <f>E29</f>
        <v>0</v>
      </c>
      <c r="F28" s="171">
        <f>F29</f>
        <v>0</v>
      </c>
    </row>
    <row r="29" spans="1:6" ht="25.5">
      <c r="A29" s="217" t="s">
        <v>783</v>
      </c>
      <c r="B29" s="4" t="s">
        <v>814</v>
      </c>
      <c r="C29" s="69"/>
      <c r="D29" s="44"/>
      <c r="E29" s="44"/>
      <c r="F29" s="44"/>
    </row>
    <row r="30" spans="1:6" ht="29.25" customHeight="1">
      <c r="A30" s="212" t="s">
        <v>926</v>
      </c>
      <c r="B30" s="29" t="s">
        <v>234</v>
      </c>
      <c r="C30" s="69"/>
      <c r="D30" s="171">
        <f>D31+D32+D33</f>
        <v>0</v>
      </c>
      <c r="E30" s="171">
        <f>E31+E32+E33</f>
        <v>0</v>
      </c>
      <c r="F30" s="171">
        <f>F31+F32+F33</f>
        <v>0</v>
      </c>
    </row>
    <row r="31" spans="1:6" ht="51">
      <c r="A31" s="218" t="s">
        <v>236</v>
      </c>
      <c r="B31" s="4" t="s">
        <v>232</v>
      </c>
      <c r="C31" s="69"/>
      <c r="D31" s="44"/>
      <c r="E31" s="44"/>
      <c r="F31" s="44"/>
    </row>
    <row r="32" spans="1:6" ht="25.5">
      <c r="A32" s="217" t="s">
        <v>559</v>
      </c>
      <c r="B32" s="4" t="s">
        <v>560</v>
      </c>
      <c r="C32" s="69"/>
      <c r="D32" s="44"/>
      <c r="E32" s="44"/>
      <c r="F32" s="44"/>
    </row>
    <row r="33" spans="1:6" ht="25.5">
      <c r="A33" s="217" t="s">
        <v>719</v>
      </c>
      <c r="B33" s="4" t="s">
        <v>235</v>
      </c>
      <c r="C33" s="69"/>
      <c r="D33" s="44"/>
      <c r="E33" s="44"/>
      <c r="F33" s="44"/>
    </row>
    <row r="34" spans="1:6" ht="17.25" customHeight="1">
      <c r="A34" s="212" t="s">
        <v>815</v>
      </c>
      <c r="B34" s="219" t="s">
        <v>816</v>
      </c>
      <c r="C34" s="1"/>
      <c r="D34" s="171">
        <f>D35+D36</f>
        <v>0</v>
      </c>
      <c r="E34" s="171">
        <f>E35+E36</f>
        <v>0</v>
      </c>
      <c r="F34" s="171">
        <f>F35+F36</f>
        <v>0</v>
      </c>
    </row>
    <row r="35" spans="1:6" s="196" customFormat="1" ht="25.5">
      <c r="A35" s="212" t="s">
        <v>818</v>
      </c>
      <c r="B35" s="220" t="s">
        <v>819</v>
      </c>
      <c r="C35" s="69"/>
      <c r="D35" s="44"/>
      <c r="E35" s="195"/>
      <c r="F35" s="195"/>
    </row>
    <row r="36" spans="1:6" s="196" customFormat="1" ht="25.5">
      <c r="A36" s="221" t="s">
        <v>444</v>
      </c>
      <c r="B36" s="220" t="s">
        <v>445</v>
      </c>
      <c r="C36" s="69"/>
      <c r="D36" s="44"/>
      <c r="E36" s="195"/>
      <c r="F36" s="195"/>
    </row>
    <row r="37" spans="1:6" ht="31.5">
      <c r="A37" s="212" t="s">
        <v>820</v>
      </c>
      <c r="B37" s="219" t="s">
        <v>821</v>
      </c>
      <c r="C37" s="1"/>
      <c r="D37" s="171">
        <f>SUM(D38:D41)</f>
        <v>0</v>
      </c>
      <c r="E37" s="171">
        <f>SUM(E38:E41)</f>
        <v>0</v>
      </c>
      <c r="F37" s="171">
        <f>SUM(F38:F41)</f>
        <v>0</v>
      </c>
    </row>
    <row r="38" spans="1:6" s="196" customFormat="1" ht="25.5">
      <c r="A38" s="217" t="s">
        <v>179</v>
      </c>
      <c r="B38" s="4" t="s">
        <v>927</v>
      </c>
      <c r="C38" s="216"/>
      <c r="D38" s="44"/>
      <c r="E38" s="44"/>
      <c r="F38" s="44"/>
    </row>
    <row r="39" spans="1:6" ht="18" customHeight="1">
      <c r="A39" s="187" t="s">
        <v>714</v>
      </c>
      <c r="B39" s="4" t="s">
        <v>237</v>
      </c>
      <c r="C39" s="222"/>
      <c r="D39" s="44"/>
      <c r="E39" s="44"/>
      <c r="F39" s="44"/>
    </row>
    <row r="40" spans="1:6" ht="25.5">
      <c r="A40" s="187" t="s">
        <v>715</v>
      </c>
      <c r="B40" s="4" t="s">
        <v>822</v>
      </c>
      <c r="C40" s="222"/>
      <c r="D40" s="44"/>
      <c r="E40" s="44"/>
      <c r="F40" s="44"/>
    </row>
    <row r="41" spans="1:6" ht="18" customHeight="1">
      <c r="A41" s="187" t="s">
        <v>716</v>
      </c>
      <c r="B41" s="4" t="s">
        <v>238</v>
      </c>
      <c r="C41" s="223"/>
      <c r="D41" s="44"/>
      <c r="E41" s="44"/>
      <c r="F41" s="44"/>
    </row>
    <row r="42" spans="1:6" ht="17.25" customHeight="1">
      <c r="A42" s="224" t="s">
        <v>330</v>
      </c>
      <c r="B42" s="29" t="s">
        <v>823</v>
      </c>
      <c r="C42" s="222"/>
      <c r="D42" s="171">
        <f>SUM(D43:D44)</f>
        <v>0</v>
      </c>
      <c r="E42" s="171">
        <f>SUM(E43:E44)</f>
        <v>0</v>
      </c>
      <c r="F42" s="171">
        <f>SUM(F43:F44)</f>
        <v>0</v>
      </c>
    </row>
    <row r="43" spans="1:6" ht="17.25" customHeight="1">
      <c r="A43" s="187" t="s">
        <v>717</v>
      </c>
      <c r="B43" s="4" t="s">
        <v>331</v>
      </c>
      <c r="C43" s="223"/>
      <c r="D43" s="44"/>
      <c r="E43" s="44"/>
      <c r="F43" s="44"/>
    </row>
    <row r="44" spans="1:6" ht="15.75" customHeight="1">
      <c r="A44" s="187" t="s">
        <v>718</v>
      </c>
      <c r="B44" s="4" t="s">
        <v>239</v>
      </c>
      <c r="C44" s="223"/>
      <c r="D44" s="44"/>
      <c r="E44" s="44"/>
      <c r="F44" s="44"/>
    </row>
    <row r="45" spans="1:6" ht="18" customHeight="1">
      <c r="A45" s="224" t="s">
        <v>667</v>
      </c>
      <c r="B45" s="29" t="s">
        <v>824</v>
      </c>
      <c r="C45" s="222"/>
      <c r="D45" s="171">
        <f>SUM(D46:D49)</f>
        <v>0</v>
      </c>
      <c r="E45" s="171">
        <f>SUM(E46:E49)</f>
        <v>0</v>
      </c>
      <c r="F45" s="171">
        <f>SUM(F46:F49)</f>
        <v>0</v>
      </c>
    </row>
    <row r="46" spans="1:6" ht="25.5">
      <c r="A46" s="217" t="s">
        <v>240</v>
      </c>
      <c r="B46" s="4" t="s">
        <v>666</v>
      </c>
      <c r="C46" s="69"/>
      <c r="D46" s="44"/>
      <c r="E46" s="44"/>
      <c r="F46" s="44"/>
    </row>
    <row r="47" spans="1:6" ht="25.5">
      <c r="A47" s="217" t="s">
        <v>241</v>
      </c>
      <c r="B47" s="4" t="s">
        <v>242</v>
      </c>
      <c r="C47" s="69"/>
      <c r="D47" s="44"/>
      <c r="E47" s="44"/>
      <c r="F47" s="44"/>
    </row>
    <row r="48" spans="1:6" ht="25.5">
      <c r="A48" s="217" t="s">
        <v>245</v>
      </c>
      <c r="B48" s="4" t="s">
        <v>668</v>
      </c>
      <c r="C48" s="69"/>
      <c r="D48" s="44"/>
      <c r="E48" s="44"/>
      <c r="F48" s="44"/>
    </row>
    <row r="49" spans="1:6" ht="25.5">
      <c r="A49" s="217" t="s">
        <v>243</v>
      </c>
      <c r="B49" s="4" t="s">
        <v>244</v>
      </c>
      <c r="C49" s="69"/>
      <c r="D49" s="44"/>
      <c r="E49" s="44"/>
      <c r="F49" s="44"/>
    </row>
    <row r="50" spans="1:6" ht="15.75">
      <c r="A50" s="212" t="s">
        <v>669</v>
      </c>
      <c r="B50" s="225"/>
      <c r="C50" s="1"/>
      <c r="D50" s="226">
        <f>D4+D9+D15+D18+D21+D26+D28+D30+D34+D37+D42+D45+D14</f>
        <v>2871000</v>
      </c>
      <c r="E50" s="226">
        <f>E4+E9+E15+E18+E21+E26+E28+E30+E34+E37+E42+E45+E14</f>
        <v>2875137.11</v>
      </c>
      <c r="F50" s="226">
        <f>F4+F9+F15+F18+F21+F26+F28+F30+F34+F37+F42+F45+F14</f>
        <v>2871000</v>
      </c>
    </row>
    <row r="51" spans="1:6" ht="18" customHeight="1">
      <c r="A51" s="208" t="s">
        <v>933</v>
      </c>
      <c r="B51" s="29" t="s">
        <v>930</v>
      </c>
      <c r="C51" s="69"/>
      <c r="D51" s="171">
        <f>D52+D56</f>
        <v>1132000</v>
      </c>
      <c r="E51" s="171">
        <f>E52+E56</f>
        <v>1132000</v>
      </c>
      <c r="F51" s="171">
        <f>F52+F56</f>
        <v>1132000</v>
      </c>
    </row>
    <row r="52" spans="1:6" ht="15.75">
      <c r="A52" s="227" t="s">
        <v>973</v>
      </c>
      <c r="B52" s="29"/>
      <c r="C52" s="69"/>
      <c r="D52" s="171">
        <f>D53+D54+D55</f>
        <v>172000</v>
      </c>
      <c r="E52" s="171">
        <f>E53+E54+E55</f>
        <v>172000</v>
      </c>
      <c r="F52" s="171">
        <f>F53+F54+F55</f>
        <v>172000</v>
      </c>
    </row>
    <row r="53" spans="1:6" ht="25.5">
      <c r="A53" s="217" t="s">
        <v>832</v>
      </c>
      <c r="B53" s="4" t="s">
        <v>670</v>
      </c>
      <c r="C53" s="69"/>
      <c r="D53" s="44">
        <v>163000</v>
      </c>
      <c r="E53" s="44">
        <v>163000</v>
      </c>
      <c r="F53" s="44">
        <v>163000</v>
      </c>
    </row>
    <row r="54" spans="1:6" ht="18" customHeight="1">
      <c r="A54" s="217" t="s">
        <v>833</v>
      </c>
      <c r="B54" s="4" t="s">
        <v>831</v>
      </c>
      <c r="C54" s="69"/>
      <c r="D54" s="44"/>
      <c r="E54" s="44"/>
      <c r="F54" s="44"/>
    </row>
    <row r="55" spans="1:6" ht="25.5">
      <c r="A55" s="217" t="s">
        <v>1303</v>
      </c>
      <c r="B55" s="4" t="s">
        <v>670</v>
      </c>
      <c r="C55" s="69"/>
      <c r="D55" s="44">
        <v>9000</v>
      </c>
      <c r="E55" s="44">
        <v>9000</v>
      </c>
      <c r="F55" s="44">
        <v>9000</v>
      </c>
    </row>
    <row r="56" spans="1:6" ht="25.5">
      <c r="A56" s="217" t="s">
        <v>1304</v>
      </c>
      <c r="B56" s="4" t="s">
        <v>373</v>
      </c>
      <c r="C56" s="69"/>
      <c r="D56" s="44">
        <v>960000</v>
      </c>
      <c r="E56" s="44">
        <v>960000</v>
      </c>
      <c r="F56" s="44">
        <v>960000</v>
      </c>
    </row>
    <row r="57" spans="1:6" ht="18" customHeight="1">
      <c r="A57" s="208" t="s">
        <v>932</v>
      </c>
      <c r="B57" s="29" t="s">
        <v>931</v>
      </c>
      <c r="C57" s="4"/>
      <c r="D57" s="49">
        <f>SUM(D58:D61)</f>
        <v>44600</v>
      </c>
      <c r="E57" s="49">
        <f>SUM(E58:E61)</f>
        <v>44600</v>
      </c>
      <c r="F57" s="49">
        <f>SUM(F58:F61)</f>
        <v>44600</v>
      </c>
    </row>
    <row r="58" spans="1:6" ht="15">
      <c r="A58" s="183"/>
      <c r="B58" s="4"/>
      <c r="C58" s="4"/>
      <c r="D58" s="44"/>
      <c r="E58" s="44"/>
      <c r="F58" s="44"/>
    </row>
    <row r="59" spans="1:6" ht="15">
      <c r="A59" s="183" t="s">
        <v>650</v>
      </c>
      <c r="B59" s="4"/>
      <c r="C59" s="4"/>
      <c r="D59" s="44"/>
      <c r="E59" s="44"/>
      <c r="F59" s="44"/>
    </row>
    <row r="60" spans="1:6" ht="38.25">
      <c r="A60" s="288" t="s">
        <v>651</v>
      </c>
      <c r="B60" s="4" t="s">
        <v>836</v>
      </c>
      <c r="C60" s="4"/>
      <c r="D60" s="44">
        <v>44600</v>
      </c>
      <c r="E60" s="44">
        <v>44600</v>
      </c>
      <c r="F60" s="44">
        <v>44600</v>
      </c>
    </row>
    <row r="61" spans="1:6" ht="38.25">
      <c r="A61" s="289"/>
      <c r="B61" s="4" t="s">
        <v>837</v>
      </c>
      <c r="C61" s="4"/>
      <c r="D61" s="44"/>
      <c r="E61" s="44"/>
      <c r="F61" s="44"/>
    </row>
    <row r="62" spans="1:6" ht="20.25" customHeight="1">
      <c r="A62" s="208" t="s">
        <v>860</v>
      </c>
      <c r="B62" s="29" t="s">
        <v>162</v>
      </c>
      <c r="C62" s="69"/>
      <c r="D62" s="171">
        <f>D63</f>
        <v>68900</v>
      </c>
      <c r="E62" s="171">
        <f>E63</f>
        <v>68900</v>
      </c>
      <c r="F62" s="171">
        <f>F63</f>
        <v>68900</v>
      </c>
    </row>
    <row r="63" spans="1:6" ht="25.5">
      <c r="A63" s="217" t="s">
        <v>161</v>
      </c>
      <c r="B63" s="4" t="s">
        <v>177</v>
      </c>
      <c r="C63" s="69"/>
      <c r="D63" s="44">
        <v>68900</v>
      </c>
      <c r="E63" s="44">
        <v>68900</v>
      </c>
      <c r="F63" s="44">
        <v>68900</v>
      </c>
    </row>
    <row r="64" spans="1:6" ht="27.75" customHeight="1">
      <c r="A64" s="286" t="s">
        <v>842</v>
      </c>
      <c r="B64" s="172" t="s">
        <v>839</v>
      </c>
      <c r="C64" s="4"/>
      <c r="D64" s="44"/>
      <c r="E64" s="44"/>
      <c r="F64" s="44"/>
    </row>
    <row r="65" spans="1:6" ht="30" customHeight="1">
      <c r="A65" s="287"/>
      <c r="B65" s="172" t="s">
        <v>843</v>
      </c>
      <c r="C65" s="4"/>
      <c r="D65" s="44"/>
      <c r="E65" s="44"/>
      <c r="F65" s="44"/>
    </row>
    <row r="66" spans="1:6" ht="42.75">
      <c r="A66" s="228" t="s">
        <v>13</v>
      </c>
      <c r="B66" s="4" t="s">
        <v>14</v>
      </c>
      <c r="C66" s="4"/>
      <c r="D66" s="44"/>
      <c r="E66" s="44"/>
      <c r="F66" s="44"/>
    </row>
    <row r="67" spans="1:6" ht="21" customHeight="1">
      <c r="A67" s="182" t="s">
        <v>991</v>
      </c>
      <c r="B67" s="4" t="s">
        <v>928</v>
      </c>
      <c r="C67" s="4"/>
      <c r="D67" s="44">
        <v>17730.1</v>
      </c>
      <c r="E67" s="44">
        <v>17427.53</v>
      </c>
      <c r="F67" s="44">
        <v>17730.1</v>
      </c>
    </row>
    <row r="68" spans="1:6" ht="25.5">
      <c r="A68" s="182" t="s">
        <v>191</v>
      </c>
      <c r="B68" s="4" t="s">
        <v>192</v>
      </c>
      <c r="C68" s="4"/>
      <c r="D68" s="44"/>
      <c r="E68" s="44">
        <v>-805.8</v>
      </c>
      <c r="F68" s="44"/>
    </row>
    <row r="69" spans="1:6" ht="31.5">
      <c r="A69" s="212" t="s">
        <v>160</v>
      </c>
      <c r="B69" s="29"/>
      <c r="C69" s="69"/>
      <c r="D69" s="42">
        <f>D51+D57+D62+D64+D65+D66+D67+D68</f>
        <v>1263230.1</v>
      </c>
      <c r="E69" s="42">
        <f>E51+E57+E62+E64+E65+E66+E67+E68</f>
        <v>1262121.73</v>
      </c>
      <c r="F69" s="42">
        <f>F51+F57+F62+F64+F65+F66+F67+F68</f>
        <v>1263230.1</v>
      </c>
    </row>
    <row r="70" spans="1:6" ht="25.5">
      <c r="A70" s="182" t="s">
        <v>980</v>
      </c>
      <c r="B70" s="4" t="s">
        <v>1339</v>
      </c>
      <c r="C70" s="69"/>
      <c r="D70" s="44">
        <v>249560.38</v>
      </c>
      <c r="E70" s="44">
        <v>249560.38</v>
      </c>
      <c r="F70" s="44">
        <v>249560.38</v>
      </c>
    </row>
    <row r="71" spans="1:6" ht="28.5">
      <c r="A71" s="182" t="s">
        <v>864</v>
      </c>
      <c r="B71" s="4" t="s">
        <v>255</v>
      </c>
      <c r="C71" s="69"/>
      <c r="D71" s="44"/>
      <c r="E71" s="44"/>
      <c r="F71" s="44"/>
    </row>
    <row r="72" spans="1:6" ht="23.25" customHeight="1">
      <c r="A72" s="208" t="s">
        <v>780</v>
      </c>
      <c r="B72" s="29" t="s">
        <v>671</v>
      </c>
      <c r="C72" s="69"/>
      <c r="D72" s="171">
        <f>D50+D69+D70+D71</f>
        <v>4383790.48</v>
      </c>
      <c r="E72" s="171">
        <f>E50+E69+E70+E71</f>
        <v>4386819.22</v>
      </c>
      <c r="F72" s="171">
        <f>F50+F69+F70+F71</f>
        <v>4383790.48</v>
      </c>
    </row>
    <row r="73" spans="1:6" ht="15">
      <c r="A73" s="184" t="s">
        <v>924</v>
      </c>
      <c r="B73" s="29"/>
      <c r="C73" s="69"/>
      <c r="D73" s="41">
        <f>D74+D76+D75</f>
        <v>0</v>
      </c>
      <c r="E73" s="41">
        <f>E74+E76+E75</f>
        <v>0</v>
      </c>
      <c r="F73" s="41">
        <f>F74+F76+F75</f>
        <v>0</v>
      </c>
    </row>
    <row r="74" spans="1:6" ht="15" customHeight="1">
      <c r="A74" s="184" t="s">
        <v>692</v>
      </c>
      <c r="B74" s="29" t="s">
        <v>841</v>
      </c>
      <c r="C74" s="69"/>
      <c r="D74" s="44"/>
      <c r="E74" s="44"/>
      <c r="F74" s="44"/>
    </row>
    <row r="75" spans="1:6" ht="15" customHeight="1">
      <c r="A75" s="184" t="s">
        <v>625</v>
      </c>
      <c r="B75" s="29" t="s">
        <v>539</v>
      </c>
      <c r="C75" s="69"/>
      <c r="D75" s="44"/>
      <c r="E75" s="44"/>
      <c r="F75" s="44"/>
    </row>
    <row r="76" spans="1:6" ht="15" customHeight="1">
      <c r="A76" s="184" t="s">
        <v>626</v>
      </c>
      <c r="B76" s="29" t="s">
        <v>627</v>
      </c>
      <c r="C76" s="69"/>
      <c r="D76" s="44"/>
      <c r="E76" s="44"/>
      <c r="F76" s="44"/>
    </row>
    <row r="77" spans="1:6" ht="18" customHeight="1">
      <c r="A77" s="184" t="s">
        <v>621</v>
      </c>
      <c r="B77" s="29"/>
      <c r="C77" s="69"/>
      <c r="D77" s="44"/>
      <c r="E77" s="44"/>
      <c r="F77" s="44"/>
    </row>
    <row r="78" spans="1:6" ht="15">
      <c r="A78" s="184" t="s">
        <v>925</v>
      </c>
      <c r="B78" s="29"/>
      <c r="C78" s="69"/>
      <c r="D78" s="41">
        <f>D79+D81+D80</f>
        <v>0</v>
      </c>
      <c r="E78" s="41">
        <f>E79+E81+E80</f>
        <v>0</v>
      </c>
      <c r="F78" s="41">
        <f>F79+F81+F80</f>
        <v>0</v>
      </c>
    </row>
    <row r="79" spans="1:6" ht="15.75" customHeight="1">
      <c r="A79" s="184" t="s">
        <v>692</v>
      </c>
      <c r="B79" s="29" t="s">
        <v>840</v>
      </c>
      <c r="C79" s="69"/>
      <c r="D79" s="44"/>
      <c r="E79" s="44"/>
      <c r="F79" s="44"/>
    </row>
    <row r="80" spans="1:6" ht="15.75" customHeight="1">
      <c r="A80" s="184" t="s">
        <v>625</v>
      </c>
      <c r="B80" s="29" t="s">
        <v>263</v>
      </c>
      <c r="C80" s="69"/>
      <c r="D80" s="44"/>
      <c r="E80" s="44"/>
      <c r="F80" s="44"/>
    </row>
    <row r="81" spans="1:6" ht="15" customHeight="1">
      <c r="A81" s="184" t="s">
        <v>626</v>
      </c>
      <c r="B81" s="29" t="s">
        <v>628</v>
      </c>
      <c r="C81" s="69"/>
      <c r="D81" s="44"/>
      <c r="E81" s="44"/>
      <c r="F81" s="44"/>
    </row>
    <row r="82" spans="1:6" ht="18.75" customHeight="1">
      <c r="A82" s="176" t="s">
        <v>789</v>
      </c>
      <c r="B82" s="29" t="s">
        <v>781</v>
      </c>
      <c r="C82" s="69"/>
      <c r="D82" s="36">
        <f>D72+D73</f>
        <v>4383790.48</v>
      </c>
      <c r="E82" s="36">
        <f>E72+E73</f>
        <v>4386819.22</v>
      </c>
      <c r="F82" s="36">
        <f>F72+F73</f>
        <v>4383790.48</v>
      </c>
    </row>
    <row r="83" spans="1:6" ht="15.75">
      <c r="A83" s="208" t="s">
        <v>675</v>
      </c>
      <c r="B83" s="229"/>
      <c r="C83" s="69"/>
      <c r="D83" s="226">
        <f>D1052</f>
        <v>5232695.4</v>
      </c>
      <c r="E83" s="226">
        <f>E1052</f>
        <v>5232392.830000001</v>
      </c>
      <c r="F83" s="226">
        <f>F1052</f>
        <v>4881123.8100000005</v>
      </c>
    </row>
    <row r="84" spans="1:6" ht="15">
      <c r="A84" s="230" t="s">
        <v>674</v>
      </c>
      <c r="B84" s="231"/>
      <c r="C84" s="4"/>
      <c r="D84" s="44">
        <v>2987645.19</v>
      </c>
      <c r="E84" s="44">
        <v>2987645.19</v>
      </c>
      <c r="F84" s="44"/>
    </row>
    <row r="85" spans="1:6" ht="15">
      <c r="A85" s="182" t="s">
        <v>721</v>
      </c>
      <c r="B85" s="4"/>
      <c r="C85" s="4"/>
      <c r="D85" s="44"/>
      <c r="E85" s="44"/>
      <c r="F85" s="44"/>
    </row>
    <row r="86" spans="1:6" ht="17.25" customHeight="1">
      <c r="A86" s="230" t="s">
        <v>425</v>
      </c>
      <c r="B86" s="4"/>
      <c r="C86" s="4"/>
      <c r="D86" s="44">
        <v>2138740.27</v>
      </c>
      <c r="E86" s="44">
        <v>2142071.58</v>
      </c>
      <c r="F86" s="44"/>
    </row>
    <row r="87" spans="1:6" ht="15">
      <c r="A87" s="182" t="s">
        <v>721</v>
      </c>
      <c r="B87" s="4"/>
      <c r="C87" s="4"/>
      <c r="D87" s="44"/>
      <c r="E87" s="44"/>
      <c r="F87" s="44"/>
    </row>
    <row r="88" spans="1:6" ht="23.25" customHeight="1">
      <c r="A88" s="232" t="s">
        <v>654</v>
      </c>
      <c r="B88" s="233" t="s">
        <v>673</v>
      </c>
      <c r="C88" s="234" t="s">
        <v>672</v>
      </c>
      <c r="D88" s="235" t="s">
        <v>779</v>
      </c>
      <c r="E88" s="235" t="s">
        <v>448</v>
      </c>
      <c r="F88" s="235" t="s">
        <v>449</v>
      </c>
    </row>
    <row r="89" spans="1:6" ht="40.5" customHeight="1">
      <c r="A89" s="208" t="s">
        <v>663</v>
      </c>
      <c r="B89" s="236"/>
      <c r="C89" s="205"/>
      <c r="D89" s="171">
        <f>SUM(D90,D139)</f>
        <v>2057457.2800000003</v>
      </c>
      <c r="E89" s="171">
        <f>SUM(E90,E139)</f>
        <v>2057457.2800000003</v>
      </c>
      <c r="F89" s="171">
        <f>SUM(F90,F139)</f>
        <v>2054631.0800000003</v>
      </c>
    </row>
    <row r="90" spans="1:6" ht="15.75">
      <c r="A90" s="175" t="s">
        <v>676</v>
      </c>
      <c r="B90" s="39"/>
      <c r="C90" s="40">
        <v>200</v>
      </c>
      <c r="D90" s="41">
        <f>SUM(D91,D95,D129)</f>
        <v>1943143.4700000002</v>
      </c>
      <c r="E90" s="41">
        <f>SUM(E91,E95,E129)</f>
        <v>1943143.4700000002</v>
      </c>
      <c r="F90" s="41">
        <f>SUM(F91,F95,F129)</f>
        <v>1942496.5300000003</v>
      </c>
    </row>
    <row r="91" spans="1:6" ht="30">
      <c r="A91" s="175" t="s">
        <v>677</v>
      </c>
      <c r="B91" s="39"/>
      <c r="C91" s="40">
        <v>210</v>
      </c>
      <c r="D91" s="41">
        <f>SUM(D92:D94)</f>
        <v>1670855.3800000001</v>
      </c>
      <c r="E91" s="41">
        <f>SUM(E92:E94)</f>
        <v>1670855.3800000001</v>
      </c>
      <c r="F91" s="41">
        <f>SUM(F92:F94)</f>
        <v>1670860.61</v>
      </c>
    </row>
    <row r="92" spans="1:6" ht="15.75">
      <c r="A92" s="175" t="s">
        <v>678</v>
      </c>
      <c r="B92" s="37"/>
      <c r="C92" s="38">
        <v>211</v>
      </c>
      <c r="D92" s="41">
        <f aca="true" t="shared" si="0" ref="D92:F94">D160+D154</f>
        <v>1285593.37</v>
      </c>
      <c r="E92" s="41">
        <f t="shared" si="0"/>
        <v>1285593.37</v>
      </c>
      <c r="F92" s="41">
        <f t="shared" si="0"/>
        <v>1285593.37</v>
      </c>
    </row>
    <row r="93" spans="1:6" ht="15.75">
      <c r="A93" s="175" t="s">
        <v>679</v>
      </c>
      <c r="B93" s="37"/>
      <c r="C93" s="38">
        <v>212</v>
      </c>
      <c r="D93" s="41">
        <f t="shared" si="0"/>
        <v>837.2</v>
      </c>
      <c r="E93" s="41">
        <f t="shared" si="0"/>
        <v>837.2</v>
      </c>
      <c r="F93" s="41">
        <f t="shared" si="0"/>
        <v>837.2</v>
      </c>
    </row>
    <row r="94" spans="1:6" ht="15.75">
      <c r="A94" s="175" t="s">
        <v>680</v>
      </c>
      <c r="B94" s="37"/>
      <c r="C94" s="38">
        <v>213</v>
      </c>
      <c r="D94" s="41">
        <f t="shared" si="0"/>
        <v>384424.81</v>
      </c>
      <c r="E94" s="41">
        <f t="shared" si="0"/>
        <v>384424.81</v>
      </c>
      <c r="F94" s="41">
        <f t="shared" si="0"/>
        <v>384430.04</v>
      </c>
    </row>
    <row r="95" spans="1:6" ht="15.75">
      <c r="A95" s="175" t="s">
        <v>681</v>
      </c>
      <c r="B95" s="39"/>
      <c r="C95" s="40">
        <v>220</v>
      </c>
      <c r="D95" s="41">
        <f>SUM(D96,D97,D106,D100,D107,D113)</f>
        <v>265348.5</v>
      </c>
      <c r="E95" s="41">
        <f>SUM(E96,E97,E106,E100,E107,E113)</f>
        <v>265348.5</v>
      </c>
      <c r="F95" s="41">
        <f>SUM(F96,F97,F106,F100,F107,F113)</f>
        <v>264696.33</v>
      </c>
    </row>
    <row r="96" spans="1:6" ht="15.75">
      <c r="A96" s="175" t="s">
        <v>682</v>
      </c>
      <c r="B96" s="37"/>
      <c r="C96" s="38">
        <v>221</v>
      </c>
      <c r="D96" s="41">
        <f>D164</f>
        <v>31067.73</v>
      </c>
      <c r="E96" s="41">
        <f>E164</f>
        <v>31067.73</v>
      </c>
      <c r="F96" s="41">
        <f>F164</f>
        <v>31349.14</v>
      </c>
    </row>
    <row r="97" spans="1:6" ht="15.75">
      <c r="A97" s="175" t="s">
        <v>683</v>
      </c>
      <c r="B97" s="37"/>
      <c r="C97" s="38">
        <v>222</v>
      </c>
      <c r="D97" s="41">
        <f>SUM(D98:D99)</f>
        <v>2320</v>
      </c>
      <c r="E97" s="41">
        <f>SUM(E98:E99)</f>
        <v>2320</v>
      </c>
      <c r="F97" s="41">
        <f>SUM(F98:F99)</f>
        <v>2320</v>
      </c>
    </row>
    <row r="98" spans="1:6" ht="15.75">
      <c r="A98" s="175" t="s">
        <v>509</v>
      </c>
      <c r="B98" s="37"/>
      <c r="C98" s="38"/>
      <c r="D98" s="41">
        <f>D168+D238</f>
        <v>2320</v>
      </c>
      <c r="E98" s="41">
        <f>E168+E238</f>
        <v>2320</v>
      </c>
      <c r="F98" s="41">
        <f>F168+F238</f>
        <v>2320</v>
      </c>
    </row>
    <row r="99" spans="1:6" ht="15.75">
      <c r="A99" s="180" t="s">
        <v>790</v>
      </c>
      <c r="B99" s="37"/>
      <c r="C99" s="38"/>
      <c r="D99" s="41">
        <f>D169</f>
        <v>0</v>
      </c>
      <c r="E99" s="41">
        <f>E169</f>
        <v>0</v>
      </c>
      <c r="F99" s="41">
        <f>F169</f>
        <v>0</v>
      </c>
    </row>
    <row r="100" spans="1:6" ht="15.75">
      <c r="A100" s="175" t="s">
        <v>684</v>
      </c>
      <c r="B100" s="37"/>
      <c r="C100" s="38">
        <v>223</v>
      </c>
      <c r="D100" s="41">
        <f>SUM(D101:D105)</f>
        <v>59451.45</v>
      </c>
      <c r="E100" s="41">
        <f>SUM(E101:E105)</f>
        <v>59451.45</v>
      </c>
      <c r="F100" s="41">
        <f>SUM(F101:F105)</f>
        <v>58417.869999999995</v>
      </c>
    </row>
    <row r="101" spans="1:6" ht="15.75">
      <c r="A101" s="180" t="s">
        <v>180</v>
      </c>
      <c r="B101" s="37"/>
      <c r="C101" s="38"/>
      <c r="D101" s="41">
        <f aca="true" t="shared" si="1" ref="D101:F105">D171</f>
        <v>0</v>
      </c>
      <c r="E101" s="41">
        <f t="shared" si="1"/>
        <v>0</v>
      </c>
      <c r="F101" s="41">
        <f t="shared" si="1"/>
        <v>0</v>
      </c>
    </row>
    <row r="102" spans="1:6" ht="15.75">
      <c r="A102" s="175" t="s">
        <v>181</v>
      </c>
      <c r="B102" s="37"/>
      <c r="C102" s="38"/>
      <c r="D102" s="41">
        <f t="shared" si="1"/>
        <v>10000</v>
      </c>
      <c r="E102" s="41">
        <f t="shared" si="1"/>
        <v>10000</v>
      </c>
      <c r="F102" s="41">
        <f t="shared" si="1"/>
        <v>8966.42</v>
      </c>
    </row>
    <row r="103" spans="1:6" ht="15.75">
      <c r="A103" s="175" t="s">
        <v>182</v>
      </c>
      <c r="B103" s="37"/>
      <c r="C103" s="38"/>
      <c r="D103" s="41">
        <f t="shared" si="1"/>
        <v>0</v>
      </c>
      <c r="E103" s="41">
        <f t="shared" si="1"/>
        <v>0</v>
      </c>
      <c r="F103" s="41">
        <f t="shared" si="1"/>
        <v>0</v>
      </c>
    </row>
    <row r="104" spans="1:6" ht="30">
      <c r="A104" s="175" t="s">
        <v>183</v>
      </c>
      <c r="B104" s="39"/>
      <c r="C104" s="40"/>
      <c r="D104" s="41">
        <f t="shared" si="1"/>
        <v>0</v>
      </c>
      <c r="E104" s="41">
        <f t="shared" si="1"/>
        <v>0</v>
      </c>
      <c r="F104" s="41">
        <f t="shared" si="1"/>
        <v>0</v>
      </c>
    </row>
    <row r="105" spans="1:6" ht="15.75">
      <c r="A105" s="180" t="s">
        <v>790</v>
      </c>
      <c r="B105" s="39"/>
      <c r="C105" s="40"/>
      <c r="D105" s="41">
        <f t="shared" si="1"/>
        <v>49451.45</v>
      </c>
      <c r="E105" s="41">
        <f t="shared" si="1"/>
        <v>49451.45</v>
      </c>
      <c r="F105" s="41">
        <f t="shared" si="1"/>
        <v>49451.45</v>
      </c>
    </row>
    <row r="106" spans="1:6" ht="30">
      <c r="A106" s="175" t="s">
        <v>785</v>
      </c>
      <c r="B106" s="37"/>
      <c r="C106" s="38">
        <v>224</v>
      </c>
      <c r="D106" s="41">
        <f>D239</f>
        <v>0</v>
      </c>
      <c r="E106" s="41">
        <f>E239</f>
        <v>0</v>
      </c>
      <c r="F106" s="41">
        <f>F239</f>
        <v>0</v>
      </c>
    </row>
    <row r="107" spans="1:6" ht="15.75">
      <c r="A107" s="175" t="s">
        <v>513</v>
      </c>
      <c r="B107" s="37"/>
      <c r="C107" s="38">
        <v>225</v>
      </c>
      <c r="D107" s="41">
        <f>SUM(D108:D112)</f>
        <v>52162</v>
      </c>
      <c r="E107" s="41">
        <f>SUM(E108:E112)</f>
        <v>52162</v>
      </c>
      <c r="F107" s="41">
        <f>SUM(F108:F112)</f>
        <v>52162</v>
      </c>
    </row>
    <row r="108" spans="1:6" ht="30">
      <c r="A108" s="175" t="s">
        <v>943</v>
      </c>
      <c r="B108" s="39"/>
      <c r="C108" s="40"/>
      <c r="D108" s="41">
        <f aca="true" t="shared" si="2" ref="D108:F112">D177+D241</f>
        <v>0</v>
      </c>
      <c r="E108" s="41">
        <f t="shared" si="2"/>
        <v>0</v>
      </c>
      <c r="F108" s="41">
        <f t="shared" si="2"/>
        <v>0</v>
      </c>
    </row>
    <row r="109" spans="1:6" ht="15.75">
      <c r="A109" s="175" t="s">
        <v>619</v>
      </c>
      <c r="B109" s="39"/>
      <c r="C109" s="40"/>
      <c r="D109" s="41">
        <f t="shared" si="2"/>
        <v>51812</v>
      </c>
      <c r="E109" s="41">
        <f t="shared" si="2"/>
        <v>51812</v>
      </c>
      <c r="F109" s="41">
        <f t="shared" si="2"/>
        <v>51812</v>
      </c>
    </row>
    <row r="110" spans="1:6" ht="15.75">
      <c r="A110" s="175" t="s">
        <v>185</v>
      </c>
      <c r="B110" s="39"/>
      <c r="C110" s="40"/>
      <c r="D110" s="41">
        <f t="shared" si="2"/>
        <v>0</v>
      </c>
      <c r="E110" s="41">
        <f t="shared" si="2"/>
        <v>0</v>
      </c>
      <c r="F110" s="41">
        <f t="shared" si="2"/>
        <v>0</v>
      </c>
    </row>
    <row r="111" spans="1:6" ht="30">
      <c r="A111" s="175" t="s">
        <v>937</v>
      </c>
      <c r="B111" s="39"/>
      <c r="C111" s="40"/>
      <c r="D111" s="41">
        <f t="shared" si="2"/>
        <v>0</v>
      </c>
      <c r="E111" s="41">
        <f t="shared" si="2"/>
        <v>0</v>
      </c>
      <c r="F111" s="41">
        <f t="shared" si="2"/>
        <v>0</v>
      </c>
    </row>
    <row r="112" spans="1:6" ht="15.75">
      <c r="A112" s="175" t="s">
        <v>620</v>
      </c>
      <c r="B112" s="39"/>
      <c r="C112" s="40"/>
      <c r="D112" s="41">
        <f t="shared" si="2"/>
        <v>350</v>
      </c>
      <c r="E112" s="41">
        <f t="shared" si="2"/>
        <v>350</v>
      </c>
      <c r="F112" s="41">
        <f t="shared" si="2"/>
        <v>350</v>
      </c>
    </row>
    <row r="113" spans="1:6" ht="15.75">
      <c r="A113" s="175" t="s">
        <v>825</v>
      </c>
      <c r="B113" s="37"/>
      <c r="C113" s="38">
        <v>226</v>
      </c>
      <c r="D113" s="41">
        <f>SUM(D114:D128)</f>
        <v>120347.32</v>
      </c>
      <c r="E113" s="41">
        <f>SUM(E114:E128)</f>
        <v>120347.32</v>
      </c>
      <c r="F113" s="41">
        <f>SUM(F114:F128)</f>
        <v>120447.32</v>
      </c>
    </row>
    <row r="114" spans="1:6" ht="15.75">
      <c r="A114" s="180" t="s">
        <v>186</v>
      </c>
      <c r="B114" s="39"/>
      <c r="C114" s="40"/>
      <c r="D114" s="41">
        <f aca="true" t="shared" si="3" ref="D114:F116">D187+D251</f>
        <v>0</v>
      </c>
      <c r="E114" s="41">
        <f t="shared" si="3"/>
        <v>0</v>
      </c>
      <c r="F114" s="41">
        <f t="shared" si="3"/>
        <v>0</v>
      </c>
    </row>
    <row r="115" spans="1:6" ht="15.75">
      <c r="A115" s="180" t="s">
        <v>187</v>
      </c>
      <c r="B115" s="39"/>
      <c r="C115" s="40"/>
      <c r="D115" s="41">
        <f t="shared" si="3"/>
        <v>0</v>
      </c>
      <c r="E115" s="41">
        <f t="shared" si="3"/>
        <v>0</v>
      </c>
      <c r="F115" s="41">
        <f t="shared" si="3"/>
        <v>0</v>
      </c>
    </row>
    <row r="116" spans="1:6" ht="15.75">
      <c r="A116" s="180" t="s">
        <v>188</v>
      </c>
      <c r="B116" s="39"/>
      <c r="C116" s="40"/>
      <c r="D116" s="41">
        <f t="shared" si="3"/>
        <v>3871.85</v>
      </c>
      <c r="E116" s="41">
        <f t="shared" si="3"/>
        <v>3871.85</v>
      </c>
      <c r="F116" s="41">
        <f t="shared" si="3"/>
        <v>3871.85</v>
      </c>
    </row>
    <row r="117" spans="1:6" ht="15.75">
      <c r="A117" s="180" t="s">
        <v>189</v>
      </c>
      <c r="B117" s="39"/>
      <c r="C117" s="40"/>
      <c r="D117" s="41">
        <f>D190+D255</f>
        <v>3600</v>
      </c>
      <c r="E117" s="41">
        <f>E190+E255</f>
        <v>3600</v>
      </c>
      <c r="F117" s="41">
        <f>F190+F255</f>
        <v>3700</v>
      </c>
    </row>
    <row r="118" spans="1:6" ht="15.75">
      <c r="A118" s="180" t="s">
        <v>190</v>
      </c>
      <c r="B118" s="39"/>
      <c r="C118" s="40"/>
      <c r="D118" s="41">
        <f>D191+D254</f>
        <v>0</v>
      </c>
      <c r="E118" s="41">
        <f>E191+E254</f>
        <v>0</v>
      </c>
      <c r="F118" s="41">
        <f>F191+F254</f>
        <v>0</v>
      </c>
    </row>
    <row r="119" spans="1:6" ht="15.75">
      <c r="A119" s="180" t="s">
        <v>1286</v>
      </c>
      <c r="B119" s="39"/>
      <c r="C119" s="40"/>
      <c r="D119" s="41">
        <f>D192</f>
        <v>0</v>
      </c>
      <c r="E119" s="41">
        <f>E192</f>
        <v>0</v>
      </c>
      <c r="F119" s="41">
        <f>F192</f>
        <v>0</v>
      </c>
    </row>
    <row r="120" spans="1:6" ht="15.75">
      <c r="A120" s="180" t="s">
        <v>938</v>
      </c>
      <c r="B120" s="39"/>
      <c r="C120" s="40"/>
      <c r="D120" s="41">
        <f aca="true" t="shared" si="4" ref="D120:F123">D193+D256</f>
        <v>1750</v>
      </c>
      <c r="E120" s="41">
        <f t="shared" si="4"/>
        <v>1750</v>
      </c>
      <c r="F120" s="41">
        <f t="shared" si="4"/>
        <v>1750</v>
      </c>
    </row>
    <row r="121" spans="1:6" ht="15.75">
      <c r="A121" s="180" t="s">
        <v>340</v>
      </c>
      <c r="B121" s="39"/>
      <c r="C121" s="40"/>
      <c r="D121" s="41">
        <f t="shared" si="4"/>
        <v>0</v>
      </c>
      <c r="E121" s="41">
        <f t="shared" si="4"/>
        <v>0</v>
      </c>
      <c r="F121" s="41">
        <f t="shared" si="4"/>
        <v>0</v>
      </c>
    </row>
    <row r="122" spans="1:6" ht="30">
      <c r="A122" s="175" t="s">
        <v>347</v>
      </c>
      <c r="B122" s="39"/>
      <c r="C122" s="40"/>
      <c r="D122" s="41">
        <f t="shared" si="4"/>
        <v>25420</v>
      </c>
      <c r="E122" s="41">
        <f t="shared" si="4"/>
        <v>25420</v>
      </c>
      <c r="F122" s="41">
        <f t="shared" si="4"/>
        <v>25420</v>
      </c>
    </row>
    <row r="123" spans="1:6" ht="15.75">
      <c r="A123" s="180" t="s">
        <v>193</v>
      </c>
      <c r="B123" s="39"/>
      <c r="C123" s="40"/>
      <c r="D123" s="41">
        <f t="shared" si="4"/>
        <v>0</v>
      </c>
      <c r="E123" s="41">
        <f t="shared" si="4"/>
        <v>0</v>
      </c>
      <c r="F123" s="41">
        <f t="shared" si="4"/>
        <v>0</v>
      </c>
    </row>
    <row r="124" spans="1:6" ht="15.75">
      <c r="A124" s="180" t="s">
        <v>468</v>
      </c>
      <c r="B124" s="39"/>
      <c r="C124" s="40"/>
      <c r="D124" s="41">
        <f>D260</f>
        <v>0</v>
      </c>
      <c r="E124" s="41">
        <f>E260</f>
        <v>0</v>
      </c>
      <c r="F124" s="41">
        <f>F260</f>
        <v>0</v>
      </c>
    </row>
    <row r="125" spans="1:6" ht="15.75">
      <c r="A125" s="180" t="s">
        <v>882</v>
      </c>
      <c r="B125" s="39"/>
      <c r="C125" s="40"/>
      <c r="D125" s="41">
        <f aca="true" t="shared" si="5" ref="D125:F126">D197</f>
        <v>0</v>
      </c>
      <c r="E125" s="41">
        <f t="shared" si="5"/>
        <v>0</v>
      </c>
      <c r="F125" s="41">
        <f t="shared" si="5"/>
        <v>0</v>
      </c>
    </row>
    <row r="126" spans="1:6" ht="15.75">
      <c r="A126" s="180" t="s">
        <v>790</v>
      </c>
      <c r="B126" s="39"/>
      <c r="C126" s="40"/>
      <c r="D126" s="41">
        <f t="shared" si="5"/>
        <v>81305.47</v>
      </c>
      <c r="E126" s="41">
        <f t="shared" si="5"/>
        <v>81305.47</v>
      </c>
      <c r="F126" s="41">
        <f t="shared" si="5"/>
        <v>81305.47</v>
      </c>
    </row>
    <row r="127" spans="1:6" ht="15.75">
      <c r="A127" s="180" t="s">
        <v>904</v>
      </c>
      <c r="B127" s="39"/>
      <c r="C127" s="40"/>
      <c r="D127" s="41">
        <f aca="true" t="shared" si="6" ref="D127:F128">D261</f>
        <v>0</v>
      </c>
      <c r="E127" s="41">
        <f t="shared" si="6"/>
        <v>0</v>
      </c>
      <c r="F127" s="41">
        <f t="shared" si="6"/>
        <v>0</v>
      </c>
    </row>
    <row r="128" spans="1:6" ht="15.75">
      <c r="A128" s="180" t="s">
        <v>1012</v>
      </c>
      <c r="B128" s="39"/>
      <c r="C128" s="40"/>
      <c r="D128" s="41">
        <f t="shared" si="6"/>
        <v>4400</v>
      </c>
      <c r="E128" s="41">
        <f t="shared" si="6"/>
        <v>4400</v>
      </c>
      <c r="F128" s="41">
        <f t="shared" si="6"/>
        <v>4400</v>
      </c>
    </row>
    <row r="129" spans="1:6" ht="15.75">
      <c r="A129" s="175" t="s">
        <v>689</v>
      </c>
      <c r="B129" s="37"/>
      <c r="C129" s="38">
        <v>290</v>
      </c>
      <c r="D129" s="41">
        <f>SUM(D130:D138)</f>
        <v>6939.59</v>
      </c>
      <c r="E129" s="41">
        <f>SUM(E130:E138)</f>
        <v>6939.59</v>
      </c>
      <c r="F129" s="41">
        <f>SUM(F130:F138)</f>
        <v>6939.59</v>
      </c>
    </row>
    <row r="130" spans="1:6" ht="15.75">
      <c r="A130" s="175" t="s">
        <v>861</v>
      </c>
      <c r="B130" s="37"/>
      <c r="C130" s="38"/>
      <c r="D130" s="41">
        <f aca="true" t="shared" si="7" ref="D130:F133">D205+D269</f>
        <v>0</v>
      </c>
      <c r="E130" s="41">
        <f t="shared" si="7"/>
        <v>0</v>
      </c>
      <c r="F130" s="41">
        <f t="shared" si="7"/>
        <v>0</v>
      </c>
    </row>
    <row r="131" spans="1:6" ht="15.75">
      <c r="A131" s="175" t="s">
        <v>862</v>
      </c>
      <c r="B131" s="39"/>
      <c r="C131" s="40"/>
      <c r="D131" s="41">
        <f t="shared" si="7"/>
        <v>0</v>
      </c>
      <c r="E131" s="41">
        <f t="shared" si="7"/>
        <v>0</v>
      </c>
      <c r="F131" s="41">
        <f t="shared" si="7"/>
        <v>0</v>
      </c>
    </row>
    <row r="132" spans="1:6" ht="30">
      <c r="A132" s="177" t="s">
        <v>953</v>
      </c>
      <c r="B132" s="39"/>
      <c r="C132" s="40"/>
      <c r="D132" s="41">
        <f t="shared" si="7"/>
        <v>0</v>
      </c>
      <c r="E132" s="41">
        <f t="shared" si="7"/>
        <v>0</v>
      </c>
      <c r="F132" s="41">
        <f t="shared" si="7"/>
        <v>0</v>
      </c>
    </row>
    <row r="133" spans="1:6" ht="45">
      <c r="A133" s="177" t="s">
        <v>968</v>
      </c>
      <c r="B133" s="39"/>
      <c r="C133" s="40"/>
      <c r="D133" s="41">
        <f t="shared" si="7"/>
        <v>5030.09</v>
      </c>
      <c r="E133" s="41">
        <f t="shared" si="7"/>
        <v>5030.09</v>
      </c>
      <c r="F133" s="41">
        <f t="shared" si="7"/>
        <v>5030.09</v>
      </c>
    </row>
    <row r="134" spans="1:6" ht="30">
      <c r="A134" s="173" t="s">
        <v>954</v>
      </c>
      <c r="B134" s="39"/>
      <c r="C134" s="40"/>
      <c r="D134" s="41">
        <f>D204+D268</f>
        <v>0</v>
      </c>
      <c r="E134" s="41">
        <f>E204+E268</f>
        <v>0</v>
      </c>
      <c r="F134" s="41">
        <f>F204+F268</f>
        <v>0</v>
      </c>
    </row>
    <row r="135" spans="1:6" ht="15.75">
      <c r="A135" s="173" t="s">
        <v>324</v>
      </c>
      <c r="B135" s="39"/>
      <c r="C135" s="40"/>
      <c r="D135" s="41">
        <f>D209+D273</f>
        <v>1909.5</v>
      </c>
      <c r="E135" s="41">
        <f>E209+E273</f>
        <v>1909.5</v>
      </c>
      <c r="F135" s="41">
        <f>F209+F273</f>
        <v>1909.5</v>
      </c>
    </row>
    <row r="136" spans="1:6" ht="15.75">
      <c r="A136" s="173" t="s">
        <v>325</v>
      </c>
      <c r="B136" s="39"/>
      <c r="C136" s="40"/>
      <c r="D136" s="41">
        <f>D231</f>
        <v>0</v>
      </c>
      <c r="E136" s="41">
        <f>E231</f>
        <v>0</v>
      </c>
      <c r="F136" s="41">
        <f>F231</f>
        <v>0</v>
      </c>
    </row>
    <row r="137" spans="1:6" ht="15.75">
      <c r="A137" s="173" t="s">
        <v>266</v>
      </c>
      <c r="B137" s="39"/>
      <c r="C137" s="40"/>
      <c r="D137" s="41">
        <f>D274</f>
        <v>0</v>
      </c>
      <c r="E137" s="41">
        <f>E274</f>
        <v>0</v>
      </c>
      <c r="F137" s="41">
        <f>F274</f>
        <v>0</v>
      </c>
    </row>
    <row r="138" spans="1:6" ht="15.75">
      <c r="A138" s="173" t="s">
        <v>849</v>
      </c>
      <c r="B138" s="39"/>
      <c r="C138" s="40"/>
      <c r="D138" s="41">
        <f>D232</f>
        <v>0</v>
      </c>
      <c r="E138" s="41">
        <f>E232</f>
        <v>0</v>
      </c>
      <c r="F138" s="41">
        <f>F232</f>
        <v>0</v>
      </c>
    </row>
    <row r="139" spans="1:6" ht="15.75">
      <c r="A139" s="179" t="s">
        <v>631</v>
      </c>
      <c r="B139" s="39"/>
      <c r="C139" s="40">
        <v>300</v>
      </c>
      <c r="D139" s="41">
        <f>SUM(D140,D143)</f>
        <v>114313.81</v>
      </c>
      <c r="E139" s="41">
        <f>SUM(E140,E143)</f>
        <v>114313.81</v>
      </c>
      <c r="F139" s="41">
        <f>SUM(F140,F143)</f>
        <v>112134.55</v>
      </c>
    </row>
    <row r="140" spans="1:6" ht="15.75">
      <c r="A140" s="175" t="s">
        <v>693</v>
      </c>
      <c r="B140" s="37"/>
      <c r="C140" s="38">
        <v>310</v>
      </c>
      <c r="D140" s="42">
        <f>SUM(D141:D141)</f>
        <v>0</v>
      </c>
      <c r="E140" s="42">
        <f>SUM(E141:E141)</f>
        <v>0</v>
      </c>
      <c r="F140" s="42">
        <f>SUM(F141:F142)</f>
        <v>1099</v>
      </c>
    </row>
    <row r="141" spans="1:6" ht="15.75">
      <c r="A141" s="180" t="s">
        <v>314</v>
      </c>
      <c r="B141" s="37"/>
      <c r="C141" s="38"/>
      <c r="D141" s="41">
        <f>D216+D234+D281</f>
        <v>0</v>
      </c>
      <c r="E141" s="41">
        <f>E216+E234+E281</f>
        <v>0</v>
      </c>
      <c r="F141" s="41">
        <f>F216+F234+F281</f>
        <v>1099</v>
      </c>
    </row>
    <row r="142" spans="1:6" ht="15.75">
      <c r="A142" s="180" t="s">
        <v>268</v>
      </c>
      <c r="B142" s="37"/>
      <c r="C142" s="38">
        <v>271</v>
      </c>
      <c r="D142" s="44"/>
      <c r="E142" s="44"/>
      <c r="F142" s="44">
        <f>F219+F236+F285</f>
        <v>0</v>
      </c>
    </row>
    <row r="143" spans="1:6" ht="30">
      <c r="A143" s="175" t="s">
        <v>639</v>
      </c>
      <c r="B143" s="37"/>
      <c r="C143" s="38">
        <v>340</v>
      </c>
      <c r="D143" s="41">
        <f>SUM(D144:D149)</f>
        <v>114313.81</v>
      </c>
      <c r="E143" s="41">
        <f>SUM(E144:E149)</f>
        <v>114313.81</v>
      </c>
      <c r="F143" s="41">
        <f>SUM(F144:F150)</f>
        <v>111035.55</v>
      </c>
    </row>
    <row r="144" spans="1:6" ht="15.75">
      <c r="A144" s="180" t="s">
        <v>194</v>
      </c>
      <c r="B144" s="39"/>
      <c r="C144" s="40"/>
      <c r="D144" s="41">
        <f aca="true" t="shared" si="8" ref="D144:F149">D221+D287</f>
        <v>36916</v>
      </c>
      <c r="E144" s="41">
        <f t="shared" si="8"/>
        <v>36916</v>
      </c>
      <c r="F144" s="41">
        <f t="shared" si="8"/>
        <v>41850.41</v>
      </c>
    </row>
    <row r="145" spans="1:6" ht="15.75">
      <c r="A145" s="180" t="s">
        <v>195</v>
      </c>
      <c r="B145" s="39"/>
      <c r="C145" s="40"/>
      <c r="D145" s="41">
        <f t="shared" si="8"/>
        <v>62480.21</v>
      </c>
      <c r="E145" s="41">
        <f t="shared" si="8"/>
        <v>62480.21</v>
      </c>
      <c r="F145" s="41">
        <f t="shared" si="8"/>
        <v>55409.34</v>
      </c>
    </row>
    <row r="146" spans="1:6" ht="15.75">
      <c r="A146" s="180" t="s">
        <v>196</v>
      </c>
      <c r="B146" s="39"/>
      <c r="C146" s="40"/>
      <c r="D146" s="41">
        <f t="shared" si="8"/>
        <v>1580</v>
      </c>
      <c r="E146" s="41">
        <f t="shared" si="8"/>
        <v>1580</v>
      </c>
      <c r="F146" s="41">
        <f t="shared" si="8"/>
        <v>1915</v>
      </c>
    </row>
    <row r="147" spans="1:6" ht="15.75">
      <c r="A147" s="180" t="s">
        <v>197</v>
      </c>
      <c r="B147" s="39"/>
      <c r="C147" s="40"/>
      <c r="D147" s="41">
        <f t="shared" si="8"/>
        <v>5302.8</v>
      </c>
      <c r="E147" s="41">
        <f t="shared" si="8"/>
        <v>5302.8</v>
      </c>
      <c r="F147" s="41">
        <f t="shared" si="8"/>
        <v>2487.8</v>
      </c>
    </row>
    <row r="148" spans="1:6" ht="15.75">
      <c r="A148" s="180" t="s">
        <v>198</v>
      </c>
      <c r="B148" s="39"/>
      <c r="C148" s="40"/>
      <c r="D148" s="41">
        <f t="shared" si="8"/>
        <v>8034.8</v>
      </c>
      <c r="E148" s="41">
        <f t="shared" si="8"/>
        <v>8034.8</v>
      </c>
      <c r="F148" s="41">
        <f t="shared" si="8"/>
        <v>9373</v>
      </c>
    </row>
    <row r="149" spans="1:6" ht="15.75">
      <c r="A149" s="180" t="s">
        <v>739</v>
      </c>
      <c r="B149" s="39"/>
      <c r="C149" s="40"/>
      <c r="D149" s="41">
        <f t="shared" si="8"/>
        <v>0</v>
      </c>
      <c r="E149" s="41">
        <f t="shared" si="8"/>
        <v>0</v>
      </c>
      <c r="F149" s="41">
        <f t="shared" si="8"/>
        <v>0</v>
      </c>
    </row>
    <row r="150" spans="1:6" ht="15.75">
      <c r="A150" s="180" t="s">
        <v>269</v>
      </c>
      <c r="B150" s="39"/>
      <c r="C150" s="38">
        <v>272</v>
      </c>
      <c r="D150" s="41"/>
      <c r="E150" s="41"/>
      <c r="F150" s="41">
        <f>F230</f>
        <v>0</v>
      </c>
    </row>
    <row r="151" spans="1:6" ht="49.5" customHeight="1">
      <c r="A151" s="224" t="s">
        <v>883</v>
      </c>
      <c r="B151" s="39"/>
      <c r="C151" s="40"/>
      <c r="D151" s="41">
        <f aca="true" t="shared" si="9" ref="D151:F152">D152</f>
        <v>637295.4299999999</v>
      </c>
      <c r="E151" s="41">
        <f t="shared" si="9"/>
        <v>637295.4299999999</v>
      </c>
      <c r="F151" s="41">
        <f t="shared" si="9"/>
        <v>637295.4299999999</v>
      </c>
    </row>
    <row r="152" spans="1:6" ht="15.75">
      <c r="A152" s="175" t="s">
        <v>676</v>
      </c>
      <c r="B152" s="39"/>
      <c r="C152" s="40">
        <v>200</v>
      </c>
      <c r="D152" s="41">
        <f t="shared" si="9"/>
        <v>637295.4299999999</v>
      </c>
      <c r="E152" s="41">
        <f t="shared" si="9"/>
        <v>637295.4299999999</v>
      </c>
      <c r="F152" s="41">
        <f t="shared" si="9"/>
        <v>637295.4299999999</v>
      </c>
    </row>
    <row r="153" spans="1:6" ht="30">
      <c r="A153" s="175" t="s">
        <v>677</v>
      </c>
      <c r="B153" s="39"/>
      <c r="C153" s="40">
        <v>210</v>
      </c>
      <c r="D153" s="41">
        <f>D154+D155+D156</f>
        <v>637295.4299999999</v>
      </c>
      <c r="E153" s="41">
        <f>E154+E155+E156</f>
        <v>637295.4299999999</v>
      </c>
      <c r="F153" s="41">
        <f>F154+F155+F156</f>
        <v>637295.4299999999</v>
      </c>
    </row>
    <row r="154" spans="1:6" ht="15.75">
      <c r="A154" s="175" t="s">
        <v>678</v>
      </c>
      <c r="B154" s="37">
        <v>121</v>
      </c>
      <c r="C154" s="38">
        <v>211</v>
      </c>
      <c r="D154" s="203">
        <v>490094.82</v>
      </c>
      <c r="E154" s="203">
        <v>490094.82</v>
      </c>
      <c r="F154" s="203">
        <v>490094.82</v>
      </c>
    </row>
    <row r="155" spans="1:6" ht="15.75">
      <c r="A155" s="175" t="s">
        <v>679</v>
      </c>
      <c r="B155" s="37">
        <v>122</v>
      </c>
      <c r="C155" s="38">
        <v>212</v>
      </c>
      <c r="D155" s="203">
        <v>400</v>
      </c>
      <c r="E155" s="203">
        <v>400</v>
      </c>
      <c r="F155" s="203">
        <v>400</v>
      </c>
    </row>
    <row r="156" spans="1:6" ht="15.75">
      <c r="A156" s="175" t="s">
        <v>680</v>
      </c>
      <c r="B156" s="37">
        <v>129</v>
      </c>
      <c r="C156" s="38">
        <v>213</v>
      </c>
      <c r="D156" s="203">
        <v>146800.61</v>
      </c>
      <c r="E156" s="203">
        <v>146800.61</v>
      </c>
      <c r="F156" s="203">
        <v>146800.61</v>
      </c>
    </row>
    <row r="157" spans="1:6" ht="47.25">
      <c r="A157" s="212" t="s">
        <v>865</v>
      </c>
      <c r="B157" s="50"/>
      <c r="C157" s="237"/>
      <c r="D157" s="42">
        <f>SUM(D158,D215)</f>
        <v>1414011.85</v>
      </c>
      <c r="E157" s="42">
        <f>SUM(E158,E215)</f>
        <v>1414011.85</v>
      </c>
      <c r="F157" s="42">
        <f>SUM(F158,F215)</f>
        <v>1411185.6500000001</v>
      </c>
    </row>
    <row r="158" spans="1:6" ht="15.75">
      <c r="A158" s="175" t="s">
        <v>676</v>
      </c>
      <c r="B158" s="39"/>
      <c r="C158" s="40">
        <v>200</v>
      </c>
      <c r="D158" s="41">
        <f>SUM(D159,D163,D203)</f>
        <v>1299698.04</v>
      </c>
      <c r="E158" s="41">
        <f>SUM(E159,E163,E203)</f>
        <v>1299698.04</v>
      </c>
      <c r="F158" s="41">
        <f>SUM(F159,F163,F203)</f>
        <v>1299051.1</v>
      </c>
    </row>
    <row r="159" spans="1:6" ht="30">
      <c r="A159" s="175" t="s">
        <v>677</v>
      </c>
      <c r="B159" s="39"/>
      <c r="C159" s="40">
        <v>210</v>
      </c>
      <c r="D159" s="41">
        <f>SUM(D160:D162)</f>
        <v>1033559.95</v>
      </c>
      <c r="E159" s="41">
        <f>SUM(E160:E162)</f>
        <v>1033559.95</v>
      </c>
      <c r="F159" s="41">
        <f>SUM(F160:F162)</f>
        <v>1033565.1799999999</v>
      </c>
    </row>
    <row r="160" spans="1:6" ht="15.75">
      <c r="A160" s="175" t="s">
        <v>678</v>
      </c>
      <c r="B160" s="37">
        <v>121</v>
      </c>
      <c r="C160" s="38">
        <v>211</v>
      </c>
      <c r="D160" s="203">
        <v>795498.55</v>
      </c>
      <c r="E160" s="203">
        <v>795498.55</v>
      </c>
      <c r="F160" s="203">
        <v>795498.55</v>
      </c>
    </row>
    <row r="161" spans="1:6" ht="15.75">
      <c r="A161" s="175" t="s">
        <v>679</v>
      </c>
      <c r="B161" s="37">
        <v>122</v>
      </c>
      <c r="C161" s="38">
        <v>212</v>
      </c>
      <c r="D161" s="203">
        <v>437.2</v>
      </c>
      <c r="E161" s="203">
        <v>437.2</v>
      </c>
      <c r="F161" s="203">
        <v>437.2</v>
      </c>
    </row>
    <row r="162" spans="1:6" ht="15.75">
      <c r="A162" s="175" t="s">
        <v>680</v>
      </c>
      <c r="B162" s="37">
        <v>129</v>
      </c>
      <c r="C162" s="38">
        <v>213</v>
      </c>
      <c r="D162" s="203">
        <v>237624.2</v>
      </c>
      <c r="E162" s="203">
        <v>237624.2</v>
      </c>
      <c r="F162" s="101">
        <v>237629.43</v>
      </c>
    </row>
    <row r="163" spans="1:6" ht="15.75">
      <c r="A163" s="175" t="s">
        <v>681</v>
      </c>
      <c r="B163" s="39"/>
      <c r="C163" s="40">
        <v>220</v>
      </c>
      <c r="D163" s="41">
        <f>SUM(D164,D167,D170,D176,D186)</f>
        <v>259198.5</v>
      </c>
      <c r="E163" s="41">
        <f>SUM(E164,E167,E170,E176,E186)</f>
        <v>259198.5</v>
      </c>
      <c r="F163" s="41">
        <f>SUM(F164,F167,F170,F176,F186)</f>
        <v>258546.33000000002</v>
      </c>
    </row>
    <row r="164" spans="1:6" ht="15.75">
      <c r="A164" s="175" t="s">
        <v>682</v>
      </c>
      <c r="B164" s="37"/>
      <c r="C164" s="38">
        <v>221</v>
      </c>
      <c r="D164" s="41">
        <f>D165+D166</f>
        <v>31067.73</v>
      </c>
      <c r="E164" s="41">
        <f>E165+E166</f>
        <v>31067.73</v>
      </c>
      <c r="F164" s="41">
        <f>F165+F166</f>
        <v>31349.14</v>
      </c>
    </row>
    <row r="165" spans="1:6" ht="15.75">
      <c r="A165" s="175"/>
      <c r="B165" s="37">
        <v>242</v>
      </c>
      <c r="C165" s="38"/>
      <c r="D165" s="203">
        <v>31067.73</v>
      </c>
      <c r="E165" s="203">
        <v>31067.73</v>
      </c>
      <c r="F165" s="44">
        <v>31349.14</v>
      </c>
    </row>
    <row r="166" spans="1:6" ht="15.75">
      <c r="A166" s="175"/>
      <c r="B166" s="37">
        <v>244</v>
      </c>
      <c r="C166" s="38"/>
      <c r="D166" s="44"/>
      <c r="E166" s="44"/>
      <c r="F166" s="44"/>
    </row>
    <row r="167" spans="1:6" ht="15.75">
      <c r="A167" s="175" t="s">
        <v>683</v>
      </c>
      <c r="B167" s="37">
        <v>244</v>
      </c>
      <c r="C167" s="38">
        <v>222</v>
      </c>
      <c r="D167" s="41">
        <f>SUM(D168:D169)</f>
        <v>2320</v>
      </c>
      <c r="E167" s="41">
        <f>SUM(E168:E169)</f>
        <v>2320</v>
      </c>
      <c r="F167" s="41">
        <f>SUM(F168:F169)</f>
        <v>2320</v>
      </c>
    </row>
    <row r="168" spans="1:6" ht="15.75">
      <c r="A168" s="175" t="s">
        <v>945</v>
      </c>
      <c r="B168" s="37"/>
      <c r="C168" s="38"/>
      <c r="D168" s="203">
        <v>2320</v>
      </c>
      <c r="E168" s="203">
        <v>2320</v>
      </c>
      <c r="F168" s="203">
        <v>2320</v>
      </c>
    </row>
    <row r="169" spans="1:6" ht="15.75">
      <c r="A169" s="180" t="s">
        <v>790</v>
      </c>
      <c r="B169" s="37"/>
      <c r="C169" s="38"/>
      <c r="D169" s="44"/>
      <c r="E169" s="44"/>
      <c r="F169" s="44"/>
    </row>
    <row r="170" spans="1:6" ht="15.75">
      <c r="A170" s="175" t="s">
        <v>684</v>
      </c>
      <c r="B170" s="37">
        <v>244</v>
      </c>
      <c r="C170" s="38">
        <v>223</v>
      </c>
      <c r="D170" s="41">
        <f>SUM(D171:D175)</f>
        <v>59451.45</v>
      </c>
      <c r="E170" s="41">
        <f>SUM(E171:E175)</f>
        <v>59451.45</v>
      </c>
      <c r="F170" s="41">
        <f>SUM(F171:F175)</f>
        <v>58417.869999999995</v>
      </c>
    </row>
    <row r="171" spans="1:6" ht="15.75">
      <c r="A171" s="180" t="s">
        <v>180</v>
      </c>
      <c r="B171" s="37"/>
      <c r="C171" s="38"/>
      <c r="D171" s="44"/>
      <c r="E171" s="44"/>
      <c r="F171" s="44"/>
    </row>
    <row r="172" spans="1:6" ht="15.75">
      <c r="A172" s="175" t="s">
        <v>181</v>
      </c>
      <c r="B172" s="37"/>
      <c r="C172" s="38"/>
      <c r="D172" s="203">
        <v>10000</v>
      </c>
      <c r="E172" s="203">
        <v>10000</v>
      </c>
      <c r="F172" s="203">
        <v>8966.42</v>
      </c>
    </row>
    <row r="173" spans="1:6" ht="15.75">
      <c r="A173" s="175" t="s">
        <v>182</v>
      </c>
      <c r="B173" s="37"/>
      <c r="C173" s="38"/>
      <c r="D173" s="44"/>
      <c r="E173" s="203"/>
      <c r="F173" s="44"/>
    </row>
    <row r="174" spans="1:6" ht="30">
      <c r="A174" s="175" t="s">
        <v>183</v>
      </c>
      <c r="B174" s="37"/>
      <c r="C174" s="40"/>
      <c r="D174" s="44"/>
      <c r="E174" s="203"/>
      <c r="F174" s="44"/>
    </row>
    <row r="175" spans="1:6" ht="15.75">
      <c r="A175" s="180" t="s">
        <v>790</v>
      </c>
      <c r="B175" s="37"/>
      <c r="C175" s="40"/>
      <c r="D175" s="203">
        <v>49451.45</v>
      </c>
      <c r="E175" s="203">
        <v>49451.45</v>
      </c>
      <c r="F175" s="203">
        <v>49451.45</v>
      </c>
    </row>
    <row r="176" spans="1:6" ht="15.75">
      <c r="A176" s="175" t="s">
        <v>513</v>
      </c>
      <c r="B176" s="37"/>
      <c r="C176" s="38">
        <v>225</v>
      </c>
      <c r="D176" s="41">
        <f>SUM(D177:D181)</f>
        <v>52162</v>
      </c>
      <c r="E176" s="41">
        <f>SUM(E177:E181)</f>
        <v>52162</v>
      </c>
      <c r="F176" s="41">
        <f>SUM(F177:F181)</f>
        <v>52162</v>
      </c>
    </row>
    <row r="177" spans="1:6" ht="30">
      <c r="A177" s="175" t="s">
        <v>943</v>
      </c>
      <c r="B177" s="37"/>
      <c r="C177" s="40"/>
      <c r="D177" s="44"/>
      <c r="E177" s="44"/>
      <c r="F177" s="44"/>
    </row>
    <row r="178" spans="1:6" ht="15.75">
      <c r="A178" s="175" t="s">
        <v>619</v>
      </c>
      <c r="B178" s="37"/>
      <c r="C178" s="40"/>
      <c r="D178" s="203">
        <v>51812</v>
      </c>
      <c r="E178" s="203">
        <v>51812</v>
      </c>
      <c r="F178" s="203">
        <v>51812</v>
      </c>
    </row>
    <row r="179" spans="1:6" ht="15.75">
      <c r="A179" s="175" t="s">
        <v>185</v>
      </c>
      <c r="B179" s="37"/>
      <c r="C179" s="40"/>
      <c r="D179" s="44"/>
      <c r="E179" s="44"/>
      <c r="F179" s="44"/>
    </row>
    <row r="180" spans="1:6" ht="30">
      <c r="A180" s="175" t="s">
        <v>937</v>
      </c>
      <c r="B180" s="37"/>
      <c r="C180" s="40"/>
      <c r="D180" s="44"/>
      <c r="E180" s="44"/>
      <c r="F180" s="44"/>
    </row>
    <row r="181" spans="1:6" ht="15.75">
      <c r="A181" s="175" t="s">
        <v>620</v>
      </c>
      <c r="B181" s="37"/>
      <c r="C181" s="40"/>
      <c r="D181" s="203">
        <v>350</v>
      </c>
      <c r="E181" s="203">
        <v>350</v>
      </c>
      <c r="F181" s="203">
        <v>350</v>
      </c>
    </row>
    <row r="182" spans="1:6" ht="15.75">
      <c r="A182" s="178" t="s">
        <v>135</v>
      </c>
      <c r="B182" s="37"/>
      <c r="C182" s="40"/>
      <c r="D182" s="100">
        <f>D183+D184+D185</f>
        <v>52162</v>
      </c>
      <c r="E182" s="100">
        <f>E183+E184+E185</f>
        <v>52162</v>
      </c>
      <c r="F182" s="100">
        <f>F183+F184+F185</f>
        <v>0</v>
      </c>
    </row>
    <row r="183" spans="1:6" ht="15.75">
      <c r="A183" s="175"/>
      <c r="B183" s="37">
        <v>242</v>
      </c>
      <c r="C183" s="40"/>
      <c r="D183" s="44"/>
      <c r="E183" s="44"/>
      <c r="F183" s="44"/>
    </row>
    <row r="184" spans="1:6" ht="15.75">
      <c r="A184" s="175"/>
      <c r="B184" s="37">
        <v>243</v>
      </c>
      <c r="C184" s="40"/>
      <c r="D184" s="44"/>
      <c r="E184" s="44"/>
      <c r="F184" s="44"/>
    </row>
    <row r="185" spans="1:6" ht="15.75">
      <c r="A185" s="175"/>
      <c r="B185" s="37">
        <v>244</v>
      </c>
      <c r="C185" s="40"/>
      <c r="D185" s="44">
        <v>52162</v>
      </c>
      <c r="E185" s="44">
        <v>52162</v>
      </c>
      <c r="F185" s="44"/>
    </row>
    <row r="186" spans="1:6" ht="15.75">
      <c r="A186" s="175" t="s">
        <v>825</v>
      </c>
      <c r="B186" s="37"/>
      <c r="C186" s="38">
        <v>226</v>
      </c>
      <c r="D186" s="41">
        <f>SUM(D187:D198)</f>
        <v>114197.32</v>
      </c>
      <c r="E186" s="41">
        <f>SUM(E187:E198)</f>
        <v>114197.32</v>
      </c>
      <c r="F186" s="41">
        <f>SUM(F187:F198)</f>
        <v>114297.32</v>
      </c>
    </row>
    <row r="187" spans="1:6" ht="15.75">
      <c r="A187" s="180" t="s">
        <v>186</v>
      </c>
      <c r="B187" s="37"/>
      <c r="C187" s="40"/>
      <c r="D187" s="44"/>
      <c r="E187" s="44"/>
      <c r="F187" s="44"/>
    </row>
    <row r="188" spans="1:6" ht="15.75">
      <c r="A188" s="180" t="s">
        <v>187</v>
      </c>
      <c r="B188" s="37"/>
      <c r="C188" s="40"/>
      <c r="D188" s="44"/>
      <c r="E188" s="44"/>
      <c r="F188" s="44"/>
    </row>
    <row r="189" spans="1:6" ht="15.75">
      <c r="A189" s="180" t="s">
        <v>188</v>
      </c>
      <c r="B189" s="37"/>
      <c r="C189" s="40"/>
      <c r="D189" s="203">
        <v>3871.85</v>
      </c>
      <c r="E189" s="203">
        <v>3871.85</v>
      </c>
      <c r="F189" s="203">
        <v>3871.85</v>
      </c>
    </row>
    <row r="190" spans="1:6" ht="15.75">
      <c r="A190" s="180" t="s">
        <v>189</v>
      </c>
      <c r="B190" s="37"/>
      <c r="C190" s="40"/>
      <c r="D190" s="203">
        <v>3600</v>
      </c>
      <c r="E190" s="203">
        <v>3600</v>
      </c>
      <c r="F190" s="203">
        <v>3700</v>
      </c>
    </row>
    <row r="191" spans="1:6" ht="15.75">
      <c r="A191" s="180" t="s">
        <v>190</v>
      </c>
      <c r="B191" s="37"/>
      <c r="C191" s="40"/>
      <c r="D191" s="44"/>
      <c r="E191" s="44"/>
      <c r="F191" s="44"/>
    </row>
    <row r="192" spans="1:6" ht="15.75">
      <c r="A192" s="180" t="s">
        <v>1286</v>
      </c>
      <c r="B192" s="37"/>
      <c r="C192" s="40"/>
      <c r="D192" s="44"/>
      <c r="E192" s="44"/>
      <c r="F192" s="44"/>
    </row>
    <row r="193" spans="1:6" ht="15.75">
      <c r="A193" s="180" t="s">
        <v>938</v>
      </c>
      <c r="B193" s="37"/>
      <c r="C193" s="40"/>
      <c r="D193" s="44"/>
      <c r="E193" s="44"/>
      <c r="F193" s="44"/>
    </row>
    <row r="194" spans="1:6" ht="15.75">
      <c r="A194" s="180" t="s">
        <v>340</v>
      </c>
      <c r="B194" s="37"/>
      <c r="C194" s="40"/>
      <c r="D194" s="44"/>
      <c r="E194" s="44"/>
      <c r="F194" s="44"/>
    </row>
    <row r="195" spans="1:6" ht="16.5" customHeight="1">
      <c r="A195" s="290" t="s">
        <v>852</v>
      </c>
      <c r="B195" s="291"/>
      <c r="C195" s="40"/>
      <c r="D195" s="203">
        <v>25420</v>
      </c>
      <c r="E195" s="203">
        <v>25420</v>
      </c>
      <c r="F195" s="203">
        <v>25420</v>
      </c>
    </row>
    <row r="196" spans="1:6" ht="15.75">
      <c r="A196" s="180" t="s">
        <v>193</v>
      </c>
      <c r="B196" s="37"/>
      <c r="C196" s="40"/>
      <c r="D196" s="44"/>
      <c r="E196" s="44"/>
      <c r="F196" s="44"/>
    </row>
    <row r="197" spans="1:6" ht="15.75">
      <c r="A197" s="180" t="s">
        <v>882</v>
      </c>
      <c r="B197" s="37"/>
      <c r="C197" s="40"/>
      <c r="D197" s="44"/>
      <c r="E197" s="44"/>
      <c r="F197" s="44"/>
    </row>
    <row r="198" spans="1:6" ht="15.75">
      <c r="A198" s="180" t="s">
        <v>790</v>
      </c>
      <c r="B198" s="37"/>
      <c r="C198" s="40"/>
      <c r="D198" s="203">
        <v>81305.47</v>
      </c>
      <c r="E198" s="203">
        <v>81305.47</v>
      </c>
      <c r="F198" s="203">
        <v>81305.47</v>
      </c>
    </row>
    <row r="199" spans="1:6" ht="15.75">
      <c r="A199" s="178" t="s">
        <v>136</v>
      </c>
      <c r="B199" s="37"/>
      <c r="C199" s="40"/>
      <c r="D199" s="100">
        <f>SUM(D200:D202)</f>
        <v>114197.32</v>
      </c>
      <c r="E199" s="100">
        <f>SUM(E200:E202)</f>
        <v>114197.32</v>
      </c>
      <c r="F199" s="100">
        <f>SUM(F200:F202)</f>
        <v>114297.32</v>
      </c>
    </row>
    <row r="200" spans="1:6" ht="15.75">
      <c r="A200" s="180"/>
      <c r="B200" s="37">
        <v>242</v>
      </c>
      <c r="C200" s="40"/>
      <c r="D200" s="44"/>
      <c r="E200" s="44"/>
      <c r="F200" s="44"/>
    </row>
    <row r="201" spans="1:6" ht="15.75">
      <c r="A201" s="180"/>
      <c r="B201" s="37">
        <v>243</v>
      </c>
      <c r="C201" s="40"/>
      <c r="D201" s="44"/>
      <c r="E201" s="44"/>
      <c r="F201" s="44"/>
    </row>
    <row r="202" spans="1:6" ht="15.75">
      <c r="A202" s="180"/>
      <c r="B202" s="37">
        <v>244</v>
      </c>
      <c r="C202" s="40"/>
      <c r="D202" s="44">
        <v>114197.32</v>
      </c>
      <c r="E202" s="44">
        <v>114197.32</v>
      </c>
      <c r="F202" s="203">
        <v>114297.32</v>
      </c>
    </row>
    <row r="203" spans="1:6" ht="15.75">
      <c r="A203" s="175" t="s">
        <v>689</v>
      </c>
      <c r="B203" s="37"/>
      <c r="C203" s="38">
        <v>290</v>
      </c>
      <c r="D203" s="41">
        <f>SUM(D204:D209)</f>
        <v>6939.59</v>
      </c>
      <c r="E203" s="41">
        <f>SUM(E204:E209)</f>
        <v>6939.59</v>
      </c>
      <c r="F203" s="41">
        <f>SUM(F204:F209)</f>
        <v>6939.59</v>
      </c>
    </row>
    <row r="204" spans="1:6" ht="30">
      <c r="A204" s="173" t="s">
        <v>948</v>
      </c>
      <c r="B204" s="37"/>
      <c r="C204" s="38"/>
      <c r="D204" s="44"/>
      <c r="E204" s="44"/>
      <c r="F204" s="44"/>
    </row>
    <row r="205" spans="1:6" ht="15.75">
      <c r="A205" s="175" t="s">
        <v>866</v>
      </c>
      <c r="B205" s="37"/>
      <c r="C205" s="38"/>
      <c r="D205" s="44"/>
      <c r="E205" s="44"/>
      <c r="F205" s="44"/>
    </row>
    <row r="206" spans="1:6" ht="15.75">
      <c r="A206" s="175" t="s">
        <v>867</v>
      </c>
      <c r="B206" s="37"/>
      <c r="C206" s="40"/>
      <c r="D206" s="44"/>
      <c r="E206" s="44"/>
      <c r="F206" s="44"/>
    </row>
    <row r="207" spans="1:6" ht="30">
      <c r="A207" s="177" t="s">
        <v>953</v>
      </c>
      <c r="B207" s="37"/>
      <c r="C207" s="40"/>
      <c r="D207" s="44"/>
      <c r="E207" s="44"/>
      <c r="F207" s="44"/>
    </row>
    <row r="208" spans="1:6" ht="45">
      <c r="A208" s="177" t="s">
        <v>952</v>
      </c>
      <c r="B208" s="37"/>
      <c r="C208" s="40"/>
      <c r="D208" s="203">
        <v>5030.09</v>
      </c>
      <c r="E208" s="203">
        <v>5030.09</v>
      </c>
      <c r="F208" s="203">
        <v>5030.09</v>
      </c>
    </row>
    <row r="209" spans="1:6" ht="15.75">
      <c r="A209" s="173" t="s">
        <v>324</v>
      </c>
      <c r="B209" s="37"/>
      <c r="C209" s="40"/>
      <c r="D209" s="203">
        <v>1909.5</v>
      </c>
      <c r="E209" s="203">
        <v>1909.5</v>
      </c>
      <c r="F209" s="203">
        <v>1909.5</v>
      </c>
    </row>
    <row r="210" spans="1:6" ht="15.75">
      <c r="A210" s="178" t="s">
        <v>137</v>
      </c>
      <c r="B210" s="37"/>
      <c r="C210" s="40"/>
      <c r="D210" s="100">
        <f>D211+D212+D213+D214</f>
        <v>6939.59</v>
      </c>
      <c r="E210" s="100">
        <f>E211+E212+E213+E214</f>
        <v>6939.59</v>
      </c>
      <c r="F210" s="100">
        <f>F211+F212+F213+F214</f>
        <v>6939.59</v>
      </c>
    </row>
    <row r="211" spans="1:6" ht="15.75">
      <c r="A211" s="173"/>
      <c r="B211" s="37">
        <v>244</v>
      </c>
      <c r="C211" s="40"/>
      <c r="D211" s="44"/>
      <c r="E211" s="44"/>
      <c r="F211" s="44"/>
    </row>
    <row r="212" spans="1:6" ht="15.75">
      <c r="A212" s="173"/>
      <c r="B212" s="37">
        <v>851</v>
      </c>
      <c r="C212" s="40"/>
      <c r="D212" s="44"/>
      <c r="E212" s="44"/>
      <c r="F212" s="44"/>
    </row>
    <row r="213" spans="1:6" ht="15.75">
      <c r="A213" s="173"/>
      <c r="B213" s="37">
        <v>852</v>
      </c>
      <c r="C213" s="40"/>
      <c r="D213" s="44">
        <v>5030.09</v>
      </c>
      <c r="E213" s="44">
        <v>5030.09</v>
      </c>
      <c r="F213" s="44">
        <v>5030.09</v>
      </c>
    </row>
    <row r="214" spans="1:6" ht="15.75">
      <c r="A214" s="173"/>
      <c r="B214" s="37">
        <v>853</v>
      </c>
      <c r="C214" s="40"/>
      <c r="D214" s="44">
        <v>1909.5</v>
      </c>
      <c r="E214" s="44">
        <v>1909.5</v>
      </c>
      <c r="F214" s="44">
        <v>1909.5</v>
      </c>
    </row>
    <row r="215" spans="1:6" ht="15.75">
      <c r="A215" s="179" t="s">
        <v>631</v>
      </c>
      <c r="B215" s="39"/>
      <c r="C215" s="40">
        <v>300</v>
      </c>
      <c r="D215" s="41">
        <f>D216+D220</f>
        <v>114313.81</v>
      </c>
      <c r="E215" s="41">
        <f>E216+E220</f>
        <v>114313.81</v>
      </c>
      <c r="F215" s="41">
        <f>F216+F220</f>
        <v>112134.55</v>
      </c>
    </row>
    <row r="216" spans="1:6" ht="30">
      <c r="A216" s="175" t="s">
        <v>133</v>
      </c>
      <c r="B216" s="37"/>
      <c r="C216" s="38">
        <v>310</v>
      </c>
      <c r="D216" s="42">
        <f>SUM(D217:D218)</f>
        <v>0</v>
      </c>
      <c r="E216" s="42">
        <f>SUM(E217:E218)</f>
        <v>0</v>
      </c>
      <c r="F216" s="42">
        <f>SUM(F217:F218)</f>
        <v>1099</v>
      </c>
    </row>
    <row r="217" spans="1:6" ht="15.75">
      <c r="A217" s="180"/>
      <c r="B217" s="37">
        <v>242</v>
      </c>
      <c r="C217" s="38"/>
      <c r="D217" s="44"/>
      <c r="E217" s="44"/>
      <c r="F217" s="44">
        <v>1099</v>
      </c>
    </row>
    <row r="218" spans="1:6" ht="15.75">
      <c r="A218" s="180"/>
      <c r="B218" s="37">
        <v>244</v>
      </c>
      <c r="C218" s="38"/>
      <c r="D218" s="44"/>
      <c r="E218" s="44"/>
      <c r="F218" s="44"/>
    </row>
    <row r="219" spans="1:6" ht="15.75">
      <c r="A219" s="180" t="s">
        <v>268</v>
      </c>
      <c r="B219" s="37"/>
      <c r="C219" s="38">
        <v>271</v>
      </c>
      <c r="D219" s="44"/>
      <c r="E219" s="44"/>
      <c r="F219" s="44"/>
    </row>
    <row r="220" spans="1:6" ht="30">
      <c r="A220" s="175" t="s">
        <v>639</v>
      </c>
      <c r="B220" s="37"/>
      <c r="C220" s="38">
        <v>340</v>
      </c>
      <c r="D220" s="41">
        <f>SUM(D221:D226)</f>
        <v>114313.81</v>
      </c>
      <c r="E220" s="41">
        <f>SUM(E221:E226)</f>
        <v>114313.81</v>
      </c>
      <c r="F220" s="41">
        <f>SUM(F221:F226)</f>
        <v>111035.55</v>
      </c>
    </row>
    <row r="221" spans="1:6" ht="15.75">
      <c r="A221" s="180" t="s">
        <v>1020</v>
      </c>
      <c r="B221" s="37"/>
      <c r="C221" s="40"/>
      <c r="D221" s="203">
        <v>36916</v>
      </c>
      <c r="E221" s="203">
        <v>36916</v>
      </c>
      <c r="F221" s="203">
        <v>41850.41</v>
      </c>
    </row>
    <row r="222" spans="1:6" ht="15.75">
      <c r="A222" s="180" t="s">
        <v>1021</v>
      </c>
      <c r="B222" s="37"/>
      <c r="C222" s="40"/>
      <c r="D222" s="203">
        <v>62480.21</v>
      </c>
      <c r="E222" s="203">
        <v>62480.21</v>
      </c>
      <c r="F222" s="203">
        <v>55409.34</v>
      </c>
    </row>
    <row r="223" spans="1:6" ht="15.75">
      <c r="A223" s="180" t="s">
        <v>1022</v>
      </c>
      <c r="B223" s="37"/>
      <c r="C223" s="40"/>
      <c r="D223" s="203">
        <v>1580</v>
      </c>
      <c r="E223" s="203">
        <v>1580</v>
      </c>
      <c r="F223" s="203">
        <v>1915</v>
      </c>
    </row>
    <row r="224" spans="1:6" ht="15.75">
      <c r="A224" s="180" t="s">
        <v>1023</v>
      </c>
      <c r="B224" s="37"/>
      <c r="C224" s="40"/>
      <c r="D224" s="203">
        <v>5302.8</v>
      </c>
      <c r="E224" s="203">
        <v>5302.8</v>
      </c>
      <c r="F224" s="203">
        <v>2487.8</v>
      </c>
    </row>
    <row r="225" spans="1:6" ht="15.75">
      <c r="A225" s="180" t="s">
        <v>1024</v>
      </c>
      <c r="B225" s="37"/>
      <c r="C225" s="40"/>
      <c r="D225" s="203">
        <v>8034.8</v>
      </c>
      <c r="E225" s="203">
        <v>8034.8</v>
      </c>
      <c r="F225" s="203">
        <v>9373</v>
      </c>
    </row>
    <row r="226" spans="1:6" ht="15.75">
      <c r="A226" s="180" t="s">
        <v>1025</v>
      </c>
      <c r="B226" s="37"/>
      <c r="C226" s="40"/>
      <c r="D226" s="44"/>
      <c r="E226" s="44"/>
      <c r="F226" s="44"/>
    </row>
    <row r="227" spans="1:6" ht="15.75">
      <c r="A227" s="178" t="s">
        <v>138</v>
      </c>
      <c r="B227" s="37"/>
      <c r="C227" s="40"/>
      <c r="D227" s="101">
        <f>D228+D229</f>
        <v>114313.81</v>
      </c>
      <c r="E227" s="101">
        <f>E228+E229</f>
        <v>114313.81</v>
      </c>
      <c r="F227" s="101">
        <f>F228+F229</f>
        <v>111035.55</v>
      </c>
    </row>
    <row r="228" spans="1:6" ht="15.75">
      <c r="A228" s="180"/>
      <c r="B228" s="37">
        <v>242</v>
      </c>
      <c r="C228" s="40"/>
      <c r="D228" s="44"/>
      <c r="E228" s="44"/>
      <c r="F228" s="44"/>
    </row>
    <row r="229" spans="1:6" ht="15.75">
      <c r="A229" s="180"/>
      <c r="B229" s="37">
        <v>244</v>
      </c>
      <c r="C229" s="40"/>
      <c r="D229" s="44">
        <v>114313.81</v>
      </c>
      <c r="E229" s="44">
        <v>114313.81</v>
      </c>
      <c r="F229" s="44">
        <v>111035.55</v>
      </c>
    </row>
    <row r="230" spans="1:6" ht="15.75">
      <c r="A230" s="180" t="s">
        <v>269</v>
      </c>
      <c r="B230" s="37"/>
      <c r="C230" s="40">
        <v>272</v>
      </c>
      <c r="D230" s="44"/>
      <c r="E230" s="44"/>
      <c r="F230" s="44"/>
    </row>
    <row r="231" spans="1:6" ht="47.25">
      <c r="A231" s="238" t="s">
        <v>871</v>
      </c>
      <c r="B231" s="37">
        <v>244</v>
      </c>
      <c r="C231" s="38">
        <v>290</v>
      </c>
      <c r="D231" s="44"/>
      <c r="E231" s="44"/>
      <c r="F231" s="44"/>
    </row>
    <row r="232" spans="1:6" ht="51" customHeight="1">
      <c r="A232" s="238" t="s">
        <v>870</v>
      </c>
      <c r="B232" s="37">
        <v>870</v>
      </c>
      <c r="C232" s="38">
        <v>290</v>
      </c>
      <c r="D232" s="44"/>
      <c r="E232" s="44"/>
      <c r="F232" s="44"/>
    </row>
    <row r="233" spans="1:6" ht="47.25">
      <c r="A233" s="224" t="s">
        <v>872</v>
      </c>
      <c r="B233" s="37"/>
      <c r="C233" s="38"/>
      <c r="D233" s="44">
        <f aca="true" t="shared" si="10" ref="D233:F234">D234</f>
        <v>0</v>
      </c>
      <c r="E233" s="44">
        <f t="shared" si="10"/>
        <v>0</v>
      </c>
      <c r="F233" s="44">
        <f t="shared" si="10"/>
        <v>0</v>
      </c>
    </row>
    <row r="234" spans="1:6" ht="15.75">
      <c r="A234" s="175" t="s">
        <v>693</v>
      </c>
      <c r="B234" s="37"/>
      <c r="C234" s="38">
        <v>310</v>
      </c>
      <c r="D234" s="44">
        <f t="shared" si="10"/>
        <v>0</v>
      </c>
      <c r="E234" s="44">
        <f t="shared" si="10"/>
        <v>0</v>
      </c>
      <c r="F234" s="44">
        <f t="shared" si="10"/>
        <v>0</v>
      </c>
    </row>
    <row r="235" spans="1:6" ht="15.75">
      <c r="A235" s="180" t="s">
        <v>827</v>
      </c>
      <c r="B235" s="37">
        <v>244</v>
      </c>
      <c r="C235" s="38"/>
      <c r="D235" s="44"/>
      <c r="E235" s="44"/>
      <c r="F235" s="44"/>
    </row>
    <row r="236" spans="1:6" ht="15.75">
      <c r="A236" s="180" t="s">
        <v>268</v>
      </c>
      <c r="B236" s="37"/>
      <c r="C236" s="38">
        <v>271</v>
      </c>
      <c r="D236" s="44"/>
      <c r="E236" s="44"/>
      <c r="F236" s="44"/>
    </row>
    <row r="237" spans="1:6" ht="31.5">
      <c r="A237" s="224" t="s">
        <v>873</v>
      </c>
      <c r="B237" s="37"/>
      <c r="C237" s="38"/>
      <c r="D237" s="41">
        <f>D238+D250+D286+D267+D240+D281+D239</f>
        <v>6150</v>
      </c>
      <c r="E237" s="41">
        <f>E238+E250+E286+E267+E240+E281+E239</f>
        <v>6150</v>
      </c>
      <c r="F237" s="41">
        <f>F238+F250+F286+F267+F240+F281+F239</f>
        <v>6150</v>
      </c>
    </row>
    <row r="238" spans="1:6" ht="30">
      <c r="A238" s="175" t="s">
        <v>511</v>
      </c>
      <c r="B238" s="37">
        <v>244</v>
      </c>
      <c r="C238" s="38">
        <v>222</v>
      </c>
      <c r="D238" s="44"/>
      <c r="E238" s="44"/>
      <c r="F238" s="44"/>
    </row>
    <row r="239" spans="1:6" ht="30">
      <c r="A239" s="175" t="s">
        <v>785</v>
      </c>
      <c r="B239" s="37">
        <v>244</v>
      </c>
      <c r="C239" s="38">
        <v>224</v>
      </c>
      <c r="D239" s="44"/>
      <c r="E239" s="44"/>
      <c r="F239" s="44"/>
    </row>
    <row r="240" spans="1:7" ht="15.75">
      <c r="A240" s="175" t="s">
        <v>513</v>
      </c>
      <c r="B240" s="37"/>
      <c r="C240" s="38">
        <v>225</v>
      </c>
      <c r="D240" s="41">
        <f>SUM(D241:D245)</f>
        <v>0</v>
      </c>
      <c r="E240" s="41">
        <f>SUM(E241:E245)</f>
        <v>0</v>
      </c>
      <c r="F240" s="41">
        <f>SUM(F241:F245)</f>
        <v>0</v>
      </c>
      <c r="G240" s="35" t="e">
        <f>#REF!+#REF!+#REF!</f>
        <v>#REF!</v>
      </c>
    </row>
    <row r="241" spans="1:6" ht="30">
      <c r="A241" s="175" t="s">
        <v>943</v>
      </c>
      <c r="B241" s="37"/>
      <c r="C241" s="40"/>
      <c r="D241" s="44"/>
      <c r="E241" s="44"/>
      <c r="F241" s="44"/>
    </row>
    <row r="242" spans="1:6" ht="15.75">
      <c r="A242" s="175" t="s">
        <v>619</v>
      </c>
      <c r="B242" s="37"/>
      <c r="C242" s="40"/>
      <c r="D242" s="44"/>
      <c r="E242" s="44"/>
      <c r="F242" s="44"/>
    </row>
    <row r="243" spans="1:6" ht="15.75">
      <c r="A243" s="175" t="s">
        <v>185</v>
      </c>
      <c r="B243" s="37"/>
      <c r="C243" s="40"/>
      <c r="D243" s="44"/>
      <c r="E243" s="44"/>
      <c r="F243" s="44"/>
    </row>
    <row r="244" spans="1:6" ht="30">
      <c r="A244" s="175" t="s">
        <v>937</v>
      </c>
      <c r="B244" s="37"/>
      <c r="C244" s="40"/>
      <c r="D244" s="44"/>
      <c r="E244" s="44"/>
      <c r="F244" s="44"/>
    </row>
    <row r="245" spans="1:6" ht="15.75">
      <c r="A245" s="175" t="s">
        <v>620</v>
      </c>
      <c r="B245" s="37"/>
      <c r="C245" s="40"/>
      <c r="D245" s="44"/>
      <c r="E245" s="44"/>
      <c r="F245" s="44"/>
    </row>
    <row r="246" spans="1:6" ht="15.75">
      <c r="A246" s="178" t="s">
        <v>135</v>
      </c>
      <c r="B246" s="37"/>
      <c r="C246" s="40"/>
      <c r="D246" s="100">
        <f>D247+D248+D249</f>
        <v>0</v>
      </c>
      <c r="E246" s="100">
        <f>E247+E248+E249</f>
        <v>0</v>
      </c>
      <c r="F246" s="100">
        <f>F247+F248+F249</f>
        <v>0</v>
      </c>
    </row>
    <row r="247" spans="1:6" ht="15.75">
      <c r="A247" s="175"/>
      <c r="B247" s="37">
        <v>242</v>
      </c>
      <c r="C247" s="40"/>
      <c r="D247" s="44"/>
      <c r="E247" s="44"/>
      <c r="F247" s="44"/>
    </row>
    <row r="248" spans="1:6" ht="15.75">
      <c r="A248" s="175"/>
      <c r="B248" s="37">
        <v>243</v>
      </c>
      <c r="C248" s="40"/>
      <c r="D248" s="44"/>
      <c r="E248" s="44"/>
      <c r="F248" s="44"/>
    </row>
    <row r="249" spans="1:6" ht="15.75">
      <c r="A249" s="175"/>
      <c r="B249" s="37">
        <v>244</v>
      </c>
      <c r="C249" s="40"/>
      <c r="D249" s="44"/>
      <c r="E249" s="44"/>
      <c r="F249" s="44"/>
    </row>
    <row r="250" spans="1:6" ht="15.75">
      <c r="A250" s="175" t="s">
        <v>366</v>
      </c>
      <c r="B250" s="37"/>
      <c r="C250" s="38">
        <v>226</v>
      </c>
      <c r="D250" s="41">
        <f>SUM(D251:D262)</f>
        <v>6150</v>
      </c>
      <c r="E250" s="41">
        <f>SUM(E251:E262)</f>
        <v>6150</v>
      </c>
      <c r="F250" s="41">
        <f>SUM(F251:F262)</f>
        <v>6150</v>
      </c>
    </row>
    <row r="251" spans="1:6" ht="15.75">
      <c r="A251" s="180" t="s">
        <v>186</v>
      </c>
      <c r="B251" s="37"/>
      <c r="C251" s="38"/>
      <c r="D251" s="44"/>
      <c r="E251" s="44"/>
      <c r="F251" s="44"/>
    </row>
    <row r="252" spans="1:6" ht="15.75">
      <c r="A252" s="180" t="s">
        <v>187</v>
      </c>
      <c r="B252" s="37"/>
      <c r="C252" s="38"/>
      <c r="D252" s="44"/>
      <c r="E252" s="44"/>
      <c r="F252" s="44"/>
    </row>
    <row r="253" spans="1:6" ht="15.75">
      <c r="A253" s="180" t="s">
        <v>188</v>
      </c>
      <c r="B253" s="37"/>
      <c r="C253" s="38"/>
      <c r="D253" s="44"/>
      <c r="E253" s="44"/>
      <c r="F253" s="44"/>
    </row>
    <row r="254" spans="1:6" ht="15.75">
      <c r="A254" s="180" t="s">
        <v>507</v>
      </c>
      <c r="B254" s="37"/>
      <c r="C254" s="38"/>
      <c r="D254" s="44"/>
      <c r="E254" s="44"/>
      <c r="F254" s="44"/>
    </row>
    <row r="255" spans="1:6" ht="15.75">
      <c r="A255" s="180" t="s">
        <v>189</v>
      </c>
      <c r="B255" s="37"/>
      <c r="C255" s="38"/>
      <c r="D255" s="44"/>
      <c r="E255" s="44"/>
      <c r="F255" s="44"/>
    </row>
    <row r="256" spans="1:6" ht="15.75">
      <c r="A256" s="180" t="s">
        <v>938</v>
      </c>
      <c r="B256" s="37"/>
      <c r="C256" s="38"/>
      <c r="D256" s="203">
        <v>1750</v>
      </c>
      <c r="E256" s="203">
        <v>1750</v>
      </c>
      <c r="F256" s="203">
        <v>1750</v>
      </c>
    </row>
    <row r="257" spans="1:6" ht="15.75">
      <c r="A257" s="180" t="s">
        <v>340</v>
      </c>
      <c r="B257" s="37"/>
      <c r="C257" s="38"/>
      <c r="D257" s="44"/>
      <c r="E257" s="44"/>
      <c r="F257" s="44"/>
    </row>
    <row r="258" spans="1:6" ht="14.25" customHeight="1">
      <c r="A258" s="175" t="s">
        <v>852</v>
      </c>
      <c r="B258" s="37"/>
      <c r="C258" s="38"/>
      <c r="D258" s="44"/>
      <c r="E258" s="44"/>
      <c r="F258" s="44"/>
    </row>
    <row r="259" spans="1:6" ht="15.75">
      <c r="A259" s="180" t="s">
        <v>193</v>
      </c>
      <c r="B259" s="37"/>
      <c r="C259" s="38"/>
      <c r="D259" s="44"/>
      <c r="E259" s="44"/>
      <c r="F259" s="44"/>
    </row>
    <row r="260" spans="1:6" ht="15.75">
      <c r="A260" s="180" t="s">
        <v>468</v>
      </c>
      <c r="B260" s="37"/>
      <c r="C260" s="38"/>
      <c r="D260" s="44"/>
      <c r="E260" s="44"/>
      <c r="F260" s="44"/>
    </row>
    <row r="261" spans="1:6" ht="15.75">
      <c r="A261" s="180" t="s">
        <v>904</v>
      </c>
      <c r="B261" s="37"/>
      <c r="C261" s="38"/>
      <c r="D261" s="44"/>
      <c r="E261" s="44"/>
      <c r="F261" s="44"/>
    </row>
    <row r="262" spans="1:6" ht="15.75">
      <c r="A262" s="180" t="s">
        <v>1012</v>
      </c>
      <c r="B262" s="37"/>
      <c r="C262" s="38"/>
      <c r="D262" s="203">
        <v>4400</v>
      </c>
      <c r="E262" s="203">
        <v>4400</v>
      </c>
      <c r="F262" s="203">
        <v>4400</v>
      </c>
    </row>
    <row r="263" spans="1:7" ht="15.75">
      <c r="A263" s="178" t="s">
        <v>136</v>
      </c>
      <c r="B263" s="37"/>
      <c r="C263" s="38"/>
      <c r="D263" s="100">
        <f>SUM(D264:D266)</f>
        <v>6150</v>
      </c>
      <c r="E263" s="100">
        <f>SUM(E264:E266)</f>
        <v>6150</v>
      </c>
      <c r="F263" s="100">
        <f>SUM(F264:F266)</f>
        <v>6150</v>
      </c>
      <c r="G263" s="44" t="e">
        <f>#REF!+G266</f>
        <v>#REF!</v>
      </c>
    </row>
    <row r="264" spans="1:6" ht="15.75">
      <c r="A264" s="180"/>
      <c r="B264" s="37">
        <v>242</v>
      </c>
      <c r="C264" s="38"/>
      <c r="D264" s="44"/>
      <c r="E264" s="44"/>
      <c r="F264" s="44"/>
    </row>
    <row r="265" spans="1:6" ht="15.75">
      <c r="A265" s="180"/>
      <c r="B265" s="37">
        <v>243</v>
      </c>
      <c r="C265" s="38"/>
      <c r="D265" s="44"/>
      <c r="E265" s="44"/>
      <c r="F265" s="44"/>
    </row>
    <row r="266" spans="1:6" ht="15.75">
      <c r="A266" s="180"/>
      <c r="B266" s="37">
        <v>244</v>
      </c>
      <c r="C266" s="38"/>
      <c r="D266" s="44">
        <v>6150</v>
      </c>
      <c r="E266" s="44">
        <v>6150</v>
      </c>
      <c r="F266" s="44">
        <v>6150</v>
      </c>
    </row>
    <row r="267" spans="1:6" ht="15.75">
      <c r="A267" s="175" t="s">
        <v>689</v>
      </c>
      <c r="B267" s="37"/>
      <c r="C267" s="38">
        <v>290</v>
      </c>
      <c r="D267" s="41">
        <f>SUM(D268:D274)</f>
        <v>0</v>
      </c>
      <c r="E267" s="41">
        <f>SUM(E268:E274)</f>
        <v>0</v>
      </c>
      <c r="F267" s="41">
        <f>SUM(F268:F274)</f>
        <v>0</v>
      </c>
    </row>
    <row r="268" spans="1:6" ht="30">
      <c r="A268" s="173" t="s">
        <v>948</v>
      </c>
      <c r="B268" s="37"/>
      <c r="C268" s="38"/>
      <c r="D268" s="44"/>
      <c r="E268" s="44"/>
      <c r="F268" s="44"/>
    </row>
    <row r="269" spans="1:6" ht="15.75">
      <c r="A269" s="175" t="s">
        <v>861</v>
      </c>
      <c r="B269" s="37"/>
      <c r="C269" s="38"/>
      <c r="D269" s="44"/>
      <c r="E269" s="44"/>
      <c r="F269" s="44"/>
    </row>
    <row r="270" spans="1:6" ht="15.75">
      <c r="A270" s="175" t="s">
        <v>862</v>
      </c>
      <c r="B270" s="37"/>
      <c r="C270" s="38"/>
      <c r="D270" s="44"/>
      <c r="E270" s="44"/>
      <c r="F270" s="44"/>
    </row>
    <row r="271" spans="1:6" ht="30">
      <c r="A271" s="177" t="s">
        <v>953</v>
      </c>
      <c r="B271" s="37"/>
      <c r="C271" s="38"/>
      <c r="D271" s="44"/>
      <c r="E271" s="44"/>
      <c r="F271" s="44"/>
    </row>
    <row r="272" spans="1:6" ht="45">
      <c r="A272" s="177" t="s">
        <v>952</v>
      </c>
      <c r="B272" s="37"/>
      <c r="C272" s="38"/>
      <c r="D272" s="44"/>
      <c r="E272" s="44"/>
      <c r="F272" s="44"/>
    </row>
    <row r="273" spans="1:6" ht="15.75">
      <c r="A273" s="173" t="s">
        <v>324</v>
      </c>
      <c r="B273" s="37"/>
      <c r="C273" s="38"/>
      <c r="D273" s="44"/>
      <c r="E273" s="44"/>
      <c r="F273" s="44"/>
    </row>
    <row r="274" spans="1:6" ht="15.75">
      <c r="A274" s="173" t="s">
        <v>266</v>
      </c>
      <c r="B274" s="37"/>
      <c r="C274" s="38"/>
      <c r="D274" s="44"/>
      <c r="E274" s="44"/>
      <c r="F274" s="44"/>
    </row>
    <row r="275" spans="1:6" ht="15.75">
      <c r="A275" s="178" t="s">
        <v>137</v>
      </c>
      <c r="B275" s="37"/>
      <c r="C275" s="38"/>
      <c r="D275" s="100">
        <f>SUM(D276:D280)</f>
        <v>0</v>
      </c>
      <c r="E275" s="100">
        <f>SUM(E276:E280)</f>
        <v>0</v>
      </c>
      <c r="F275" s="100">
        <f>SUM(F276:F280)</f>
        <v>0</v>
      </c>
    </row>
    <row r="276" spans="1:6" ht="15.75">
      <c r="A276" s="173"/>
      <c r="B276" s="37">
        <v>244</v>
      </c>
      <c r="C276" s="38"/>
      <c r="D276" s="44"/>
      <c r="E276" s="44"/>
      <c r="F276" s="44"/>
    </row>
    <row r="277" spans="1:6" ht="15.75">
      <c r="A277" s="173"/>
      <c r="B277" s="37">
        <v>831</v>
      </c>
      <c r="C277" s="38"/>
      <c r="D277" s="44"/>
      <c r="E277" s="44"/>
      <c r="F277" s="44"/>
    </row>
    <row r="278" spans="1:6" ht="15.75">
      <c r="A278" s="173"/>
      <c r="B278" s="37">
        <v>851</v>
      </c>
      <c r="C278" s="38"/>
      <c r="D278" s="44"/>
      <c r="E278" s="44"/>
      <c r="F278" s="44"/>
    </row>
    <row r="279" spans="1:6" ht="15.75">
      <c r="A279" s="173"/>
      <c r="B279" s="37">
        <v>852</v>
      </c>
      <c r="C279" s="38"/>
      <c r="D279" s="44"/>
      <c r="E279" s="44"/>
      <c r="F279" s="44"/>
    </row>
    <row r="280" spans="1:6" ht="15.75">
      <c r="A280" s="173"/>
      <c r="B280" s="37">
        <v>853</v>
      </c>
      <c r="C280" s="38"/>
      <c r="D280" s="44"/>
      <c r="E280" s="44"/>
      <c r="F280" s="44"/>
    </row>
    <row r="281" spans="1:6" ht="30">
      <c r="A281" s="175" t="s">
        <v>133</v>
      </c>
      <c r="B281" s="37"/>
      <c r="C281" s="38">
        <v>310</v>
      </c>
      <c r="D281" s="41">
        <f>SUM(D283:D284)</f>
        <v>0</v>
      </c>
      <c r="E281" s="41">
        <f>SUM(E283:E284)</f>
        <v>0</v>
      </c>
      <c r="F281" s="41">
        <f>SUM(F283:F284)</f>
        <v>0</v>
      </c>
    </row>
    <row r="282" spans="1:6" ht="15.75">
      <c r="A282" s="175"/>
      <c r="B282" s="37">
        <v>242</v>
      </c>
      <c r="C282" s="38"/>
      <c r="D282" s="44"/>
      <c r="E282" s="44"/>
      <c r="F282" s="44"/>
    </row>
    <row r="283" spans="1:7" ht="15.75">
      <c r="A283" s="180"/>
      <c r="B283" s="37">
        <v>243</v>
      </c>
      <c r="C283" s="38"/>
      <c r="D283" s="44"/>
      <c r="E283" s="44"/>
      <c r="F283" s="44"/>
      <c r="G283" s="48"/>
    </row>
    <row r="284" spans="1:6" ht="15.75">
      <c r="A284" s="180"/>
      <c r="B284" s="37">
        <v>244</v>
      </c>
      <c r="C284" s="38"/>
      <c r="D284" s="44"/>
      <c r="E284" s="44"/>
      <c r="F284" s="44"/>
    </row>
    <row r="285" spans="1:6" ht="15.75">
      <c r="A285" s="180" t="s">
        <v>268</v>
      </c>
      <c r="B285" s="37"/>
      <c r="C285" s="38">
        <v>271</v>
      </c>
      <c r="D285" s="44"/>
      <c r="E285" s="44"/>
      <c r="F285" s="44"/>
    </row>
    <row r="286" spans="1:6" ht="15.75">
      <c r="A286" s="175" t="s">
        <v>848</v>
      </c>
      <c r="B286" s="37"/>
      <c r="C286" s="38">
        <v>340</v>
      </c>
      <c r="D286" s="41">
        <f>SUM(D287:D292)</f>
        <v>0</v>
      </c>
      <c r="E286" s="41">
        <f>SUM(E287:E292)</f>
        <v>0</v>
      </c>
      <c r="F286" s="41">
        <f>SUM(F287:F292)</f>
        <v>0</v>
      </c>
    </row>
    <row r="287" spans="1:6" ht="15.75">
      <c r="A287" s="180" t="s">
        <v>1020</v>
      </c>
      <c r="B287" s="37"/>
      <c r="C287" s="38"/>
      <c r="D287" s="44"/>
      <c r="E287" s="44"/>
      <c r="F287" s="44"/>
    </row>
    <row r="288" spans="1:6" ht="15.75">
      <c r="A288" s="180" t="s">
        <v>1021</v>
      </c>
      <c r="B288" s="37"/>
      <c r="C288" s="38"/>
      <c r="D288" s="44"/>
      <c r="E288" s="44"/>
      <c r="F288" s="44"/>
    </row>
    <row r="289" spans="1:6" ht="15.75">
      <c r="A289" s="180" t="s">
        <v>1022</v>
      </c>
      <c r="B289" s="37"/>
      <c r="C289" s="38"/>
      <c r="D289" s="44"/>
      <c r="E289" s="44"/>
      <c r="F289" s="44"/>
    </row>
    <row r="290" spans="1:6" ht="15.75">
      <c r="A290" s="180" t="s">
        <v>1023</v>
      </c>
      <c r="B290" s="37"/>
      <c r="C290" s="38"/>
      <c r="D290" s="44"/>
      <c r="E290" s="44"/>
      <c r="F290" s="44"/>
    </row>
    <row r="291" spans="1:6" ht="15.75">
      <c r="A291" s="180" t="s">
        <v>1024</v>
      </c>
      <c r="B291" s="37"/>
      <c r="C291" s="38"/>
      <c r="D291" s="44"/>
      <c r="E291" s="44"/>
      <c r="F291" s="44"/>
    </row>
    <row r="292" spans="1:6" ht="15.75">
      <c r="A292" s="180" t="s">
        <v>1025</v>
      </c>
      <c r="B292" s="37"/>
      <c r="C292" s="38"/>
      <c r="D292" s="44"/>
      <c r="E292" s="44"/>
      <c r="F292" s="44"/>
    </row>
    <row r="293" spans="1:6" ht="15.75">
      <c r="A293" s="239" t="s">
        <v>139</v>
      </c>
      <c r="B293" s="37"/>
      <c r="C293" s="38"/>
      <c r="D293" s="100">
        <f>D294+D296</f>
        <v>0</v>
      </c>
      <c r="E293" s="100">
        <f>E294+E296</f>
        <v>0</v>
      </c>
      <c r="F293" s="100">
        <f>F294+F296</f>
        <v>0</v>
      </c>
    </row>
    <row r="294" spans="1:6" ht="15.75">
      <c r="A294" s="180"/>
      <c r="B294" s="37">
        <v>242</v>
      </c>
      <c r="C294" s="38"/>
      <c r="D294" s="44"/>
      <c r="E294" s="44"/>
      <c r="F294" s="44"/>
    </row>
    <row r="295" spans="1:6" ht="15.75">
      <c r="A295" s="180"/>
      <c r="B295" s="37">
        <v>243</v>
      </c>
      <c r="C295" s="38"/>
      <c r="D295" s="44"/>
      <c r="E295" s="44"/>
      <c r="F295" s="44"/>
    </row>
    <row r="296" spans="1:6" ht="15.75">
      <c r="A296" s="180"/>
      <c r="B296" s="37">
        <v>244</v>
      </c>
      <c r="C296" s="38"/>
      <c r="D296" s="44"/>
      <c r="E296" s="44"/>
      <c r="F296" s="44"/>
    </row>
    <row r="297" spans="1:6" ht="15.75">
      <c r="A297" s="180" t="s">
        <v>269</v>
      </c>
      <c r="B297" s="37"/>
      <c r="C297" s="38">
        <v>272</v>
      </c>
      <c r="D297" s="44"/>
      <c r="E297" s="44"/>
      <c r="F297" s="44"/>
    </row>
    <row r="298" spans="1:6" ht="19.5" customHeight="1">
      <c r="A298" s="240" t="s">
        <v>874</v>
      </c>
      <c r="B298" s="50"/>
      <c r="C298" s="237"/>
      <c r="D298" s="171">
        <f>SUM(D299,D331)</f>
        <v>68900</v>
      </c>
      <c r="E298" s="171">
        <f>SUM(E299,E331)</f>
        <v>68900</v>
      </c>
      <c r="F298" s="171">
        <f>SUM(F299,F331)</f>
        <v>68900</v>
      </c>
    </row>
    <row r="299" spans="1:6" ht="15.75">
      <c r="A299" s="175" t="s">
        <v>676</v>
      </c>
      <c r="B299" s="39"/>
      <c r="C299" s="40">
        <v>200</v>
      </c>
      <c r="D299" s="41">
        <f>SUM(D300,D303)</f>
        <v>66205.21</v>
      </c>
      <c r="E299" s="41">
        <f>SUM(E300,E303)</f>
        <v>66205.21</v>
      </c>
      <c r="F299" s="41">
        <f>SUM(F300,F303)</f>
        <v>66205.21</v>
      </c>
    </row>
    <row r="300" spans="1:6" ht="30">
      <c r="A300" s="175" t="s">
        <v>677</v>
      </c>
      <c r="B300" s="39"/>
      <c r="C300" s="40">
        <v>210</v>
      </c>
      <c r="D300" s="41">
        <f>SUM(D301:D302)</f>
        <v>62305</v>
      </c>
      <c r="E300" s="41">
        <f>SUM(E301:E302)</f>
        <v>62305</v>
      </c>
      <c r="F300" s="41">
        <f>SUM(F301:F302)</f>
        <v>62305</v>
      </c>
    </row>
    <row r="301" spans="1:6" ht="15.75">
      <c r="A301" s="175" t="s">
        <v>678</v>
      </c>
      <c r="B301" s="37">
        <v>121</v>
      </c>
      <c r="C301" s="38">
        <v>211</v>
      </c>
      <c r="D301" s="203">
        <v>48086.35</v>
      </c>
      <c r="E301" s="203">
        <v>48086.35</v>
      </c>
      <c r="F301" s="203">
        <v>48086.35</v>
      </c>
    </row>
    <row r="302" spans="1:6" ht="15.75">
      <c r="A302" s="175" t="s">
        <v>680</v>
      </c>
      <c r="B302" s="37">
        <v>129</v>
      </c>
      <c r="C302" s="38">
        <v>213</v>
      </c>
      <c r="D302" s="203">
        <v>14218.65</v>
      </c>
      <c r="E302" s="203">
        <v>14218.65</v>
      </c>
      <c r="F302" s="203">
        <v>14218.65</v>
      </c>
    </row>
    <row r="303" spans="1:6" ht="15.75">
      <c r="A303" s="175" t="s">
        <v>681</v>
      </c>
      <c r="B303" s="39"/>
      <c r="C303" s="40">
        <v>220</v>
      </c>
      <c r="D303" s="41">
        <f>SUM(D304,D307,D309,D315,D316,D322)</f>
        <v>3900.21</v>
      </c>
      <c r="E303" s="41">
        <f>SUM(E304,E307,E309,E315,E316,E322)</f>
        <v>3900.21</v>
      </c>
      <c r="F303" s="41">
        <f>SUM(F304,F307,F309,F315,F316,F322)</f>
        <v>3900.21</v>
      </c>
    </row>
    <row r="304" spans="1:6" ht="15.75">
      <c r="A304" s="175" t="s">
        <v>682</v>
      </c>
      <c r="B304" s="37"/>
      <c r="C304" s="38">
        <v>221</v>
      </c>
      <c r="D304" s="41">
        <f>D305+D306</f>
        <v>3900.21</v>
      </c>
      <c r="E304" s="41">
        <f>E305+E306</f>
        <v>3900.21</v>
      </c>
      <c r="F304" s="41">
        <f>F305+F306</f>
        <v>3900.21</v>
      </c>
    </row>
    <row r="305" spans="1:6" ht="15.75">
      <c r="A305" s="175"/>
      <c r="B305" s="37">
        <v>242</v>
      </c>
      <c r="C305" s="38"/>
      <c r="D305" s="203">
        <v>3900.21</v>
      </c>
      <c r="E305" s="203">
        <v>3900.21</v>
      </c>
      <c r="F305" s="203">
        <v>3900.21</v>
      </c>
    </row>
    <row r="306" spans="1:6" ht="15.75">
      <c r="A306" s="175"/>
      <c r="B306" s="37">
        <v>244</v>
      </c>
      <c r="C306" s="38"/>
      <c r="D306" s="44"/>
      <c r="E306" s="44"/>
      <c r="F306" s="44"/>
    </row>
    <row r="307" spans="1:6" ht="15.75">
      <c r="A307" s="175" t="s">
        <v>683</v>
      </c>
      <c r="B307" s="37"/>
      <c r="C307" s="38">
        <v>222</v>
      </c>
      <c r="D307" s="41">
        <f>SUM(D308:D308)</f>
        <v>0</v>
      </c>
      <c r="E307" s="41">
        <f>SUM(E308:E308)</f>
        <v>0</v>
      </c>
      <c r="F307" s="41">
        <f>SUM(F308:F308)</f>
        <v>0</v>
      </c>
    </row>
    <row r="308" spans="1:6" ht="15.75">
      <c r="A308" s="175" t="s">
        <v>512</v>
      </c>
      <c r="B308" s="37">
        <v>244</v>
      </c>
      <c r="C308" s="38"/>
      <c r="D308" s="44"/>
      <c r="E308" s="44"/>
      <c r="F308" s="44"/>
    </row>
    <row r="309" spans="1:6" ht="15.75">
      <c r="A309" s="175" t="s">
        <v>684</v>
      </c>
      <c r="B309" s="37">
        <v>244</v>
      </c>
      <c r="C309" s="38">
        <v>223</v>
      </c>
      <c r="D309" s="41">
        <f>SUM(D310:D314)</f>
        <v>0</v>
      </c>
      <c r="E309" s="41">
        <f>SUM(E310:E314)</f>
        <v>0</v>
      </c>
      <c r="F309" s="41">
        <f>SUM(F310:F314)</f>
        <v>0</v>
      </c>
    </row>
    <row r="310" spans="1:6" ht="15.75">
      <c r="A310" s="180" t="s">
        <v>180</v>
      </c>
      <c r="B310" s="37"/>
      <c r="C310" s="38"/>
      <c r="D310" s="44"/>
      <c r="E310" s="44"/>
      <c r="F310" s="44"/>
    </row>
    <row r="311" spans="1:6" ht="15.75">
      <c r="A311" s="175" t="s">
        <v>181</v>
      </c>
      <c r="B311" s="37"/>
      <c r="C311" s="38"/>
      <c r="D311" s="44"/>
      <c r="E311" s="44"/>
      <c r="F311" s="44"/>
    </row>
    <row r="312" spans="1:6" ht="15.75">
      <c r="A312" s="175" t="s">
        <v>182</v>
      </c>
      <c r="B312" s="37"/>
      <c r="C312" s="38"/>
      <c r="D312" s="44"/>
      <c r="E312" s="44"/>
      <c r="F312" s="44"/>
    </row>
    <row r="313" spans="1:6" ht="30">
      <c r="A313" s="175" t="s">
        <v>183</v>
      </c>
      <c r="B313" s="37"/>
      <c r="C313" s="40"/>
      <c r="D313" s="44"/>
      <c r="E313" s="44"/>
      <c r="F313" s="44"/>
    </row>
    <row r="314" spans="1:6" ht="30">
      <c r="A314" s="175" t="s">
        <v>184</v>
      </c>
      <c r="B314" s="37"/>
      <c r="C314" s="40"/>
      <c r="D314" s="44"/>
      <c r="E314" s="44"/>
      <c r="F314" s="44"/>
    </row>
    <row r="315" spans="1:6" ht="30">
      <c r="A315" s="181" t="s">
        <v>785</v>
      </c>
      <c r="B315" s="37">
        <v>244</v>
      </c>
      <c r="C315" s="38">
        <v>224</v>
      </c>
      <c r="D315" s="44"/>
      <c r="E315" s="44"/>
      <c r="F315" s="44"/>
    </row>
    <row r="316" spans="1:6" ht="15.75">
      <c r="A316" s="175" t="s">
        <v>513</v>
      </c>
      <c r="B316" s="37"/>
      <c r="C316" s="38">
        <v>225</v>
      </c>
      <c r="D316" s="41">
        <f>SUM(D317:D318)</f>
        <v>0</v>
      </c>
      <c r="E316" s="41">
        <f>SUM(E317:E318)</f>
        <v>0</v>
      </c>
      <c r="F316" s="41">
        <f>SUM(F317:F318)</f>
        <v>0</v>
      </c>
    </row>
    <row r="317" spans="1:6" ht="15.75">
      <c r="A317" s="175" t="s">
        <v>619</v>
      </c>
      <c r="B317" s="37"/>
      <c r="C317" s="40"/>
      <c r="D317" s="44"/>
      <c r="E317" s="44"/>
      <c r="F317" s="44"/>
    </row>
    <row r="318" spans="1:6" ht="15.75">
      <c r="A318" s="175" t="s">
        <v>620</v>
      </c>
      <c r="B318" s="37"/>
      <c r="C318" s="40"/>
      <c r="D318" s="44"/>
      <c r="E318" s="44"/>
      <c r="F318" s="44"/>
    </row>
    <row r="319" spans="1:6" ht="15.75">
      <c r="A319" s="178" t="s">
        <v>135</v>
      </c>
      <c r="B319" s="102"/>
      <c r="C319" s="103"/>
      <c r="D319" s="100">
        <f>SUM(D320:D321)</f>
        <v>0</v>
      </c>
      <c r="E319" s="100">
        <f>SUM(E320:E321)</f>
        <v>0</v>
      </c>
      <c r="F319" s="100">
        <f>SUM(F320:F321)</f>
        <v>0</v>
      </c>
    </row>
    <row r="320" spans="1:6" ht="15.75">
      <c r="A320" s="175"/>
      <c r="B320" s="37">
        <v>242</v>
      </c>
      <c r="C320" s="40"/>
      <c r="D320" s="44"/>
      <c r="E320" s="44"/>
      <c r="F320" s="44"/>
    </row>
    <row r="321" spans="1:6" ht="15.75">
      <c r="A321" s="175"/>
      <c r="B321" s="37">
        <v>244</v>
      </c>
      <c r="C321" s="40"/>
      <c r="D321" s="44"/>
      <c r="E321" s="44"/>
      <c r="F321" s="44"/>
    </row>
    <row r="322" spans="1:6" ht="15.75">
      <c r="A322" s="175" t="s">
        <v>826</v>
      </c>
      <c r="B322" s="37"/>
      <c r="C322" s="38">
        <v>226</v>
      </c>
      <c r="D322" s="41">
        <f>SUM(D323:D327)</f>
        <v>0</v>
      </c>
      <c r="E322" s="41">
        <f>SUM(E323:E327)</f>
        <v>0</v>
      </c>
      <c r="F322" s="41">
        <f>SUM(F323:F327)</f>
        <v>0</v>
      </c>
    </row>
    <row r="323" spans="1:6" ht="15.75">
      <c r="A323" s="180" t="s">
        <v>189</v>
      </c>
      <c r="B323" s="37"/>
      <c r="C323" s="40"/>
      <c r="D323" s="44"/>
      <c r="E323" s="44"/>
      <c r="F323" s="44"/>
    </row>
    <row r="324" spans="1:6" ht="15.75">
      <c r="A324" s="180" t="s">
        <v>190</v>
      </c>
      <c r="B324" s="37"/>
      <c r="C324" s="40"/>
      <c r="D324" s="44"/>
      <c r="E324" s="44"/>
      <c r="F324" s="44"/>
    </row>
    <row r="325" spans="1:6" ht="15.75">
      <c r="A325" s="180" t="s">
        <v>1286</v>
      </c>
      <c r="B325" s="37"/>
      <c r="C325" s="40"/>
      <c r="D325" s="44"/>
      <c r="E325" s="44"/>
      <c r="F325" s="44"/>
    </row>
    <row r="326" spans="1:6" ht="15.75">
      <c r="A326" s="180" t="s">
        <v>938</v>
      </c>
      <c r="B326" s="37"/>
      <c r="C326" s="40"/>
      <c r="D326" s="44"/>
      <c r="E326" s="44"/>
      <c r="F326" s="44"/>
    </row>
    <row r="327" spans="1:6" ht="15.75">
      <c r="A327" s="180" t="s">
        <v>193</v>
      </c>
      <c r="B327" s="37"/>
      <c r="C327" s="40"/>
      <c r="D327" s="44"/>
      <c r="E327" s="44"/>
      <c r="F327" s="44"/>
    </row>
    <row r="328" spans="1:6" ht="15.75">
      <c r="A328" s="239" t="s">
        <v>136</v>
      </c>
      <c r="B328" s="37"/>
      <c r="C328" s="40"/>
      <c r="D328" s="100">
        <f>D329+D330</f>
        <v>0</v>
      </c>
      <c r="E328" s="100">
        <f>E329+E330</f>
        <v>0</v>
      </c>
      <c r="F328" s="100">
        <f>F329+F330</f>
        <v>0</v>
      </c>
    </row>
    <row r="329" spans="1:6" ht="15.75">
      <c r="A329" s="180"/>
      <c r="B329" s="37">
        <v>242</v>
      </c>
      <c r="C329" s="40"/>
      <c r="D329" s="44"/>
      <c r="E329" s="44"/>
      <c r="F329" s="44"/>
    </row>
    <row r="330" spans="1:6" ht="15.75">
      <c r="A330" s="180"/>
      <c r="B330" s="37">
        <v>244</v>
      </c>
      <c r="C330" s="40"/>
      <c r="D330" s="44"/>
      <c r="E330" s="44"/>
      <c r="F330" s="44"/>
    </row>
    <row r="331" spans="1:6" ht="15.75">
      <c r="A331" s="179" t="s">
        <v>631</v>
      </c>
      <c r="B331" s="37"/>
      <c r="C331" s="40">
        <v>300</v>
      </c>
      <c r="D331" s="41">
        <f>SUM(D332,D336)</f>
        <v>2694.79</v>
      </c>
      <c r="E331" s="41">
        <f>SUM(E332,E336)</f>
        <v>2694.79</v>
      </c>
      <c r="F331" s="41">
        <f>SUM(F332,F336)</f>
        <v>2694.79</v>
      </c>
    </row>
    <row r="332" spans="1:6" ht="30">
      <c r="A332" s="175" t="s">
        <v>133</v>
      </c>
      <c r="B332" s="37"/>
      <c r="C332" s="38">
        <v>310</v>
      </c>
      <c r="D332" s="42">
        <f>SUM(D333:D334)</f>
        <v>0</v>
      </c>
      <c r="E332" s="42">
        <f>SUM(E333:E334)</f>
        <v>0</v>
      </c>
      <c r="F332" s="42">
        <f>SUM(F333:F334)</f>
        <v>0</v>
      </c>
    </row>
    <row r="333" spans="1:6" ht="15.75">
      <c r="A333" s="175"/>
      <c r="B333" s="37">
        <v>242</v>
      </c>
      <c r="C333" s="38"/>
      <c r="D333" s="44"/>
      <c r="E333" s="44"/>
      <c r="F333" s="44"/>
    </row>
    <row r="334" spans="1:6" ht="15.75">
      <c r="A334" s="180"/>
      <c r="B334" s="37">
        <v>244</v>
      </c>
      <c r="C334" s="38"/>
      <c r="D334" s="44"/>
      <c r="E334" s="44"/>
      <c r="F334" s="44"/>
    </row>
    <row r="335" spans="1:6" ht="15.75">
      <c r="A335" s="180" t="s">
        <v>268</v>
      </c>
      <c r="B335" s="37"/>
      <c r="C335" s="38">
        <v>271</v>
      </c>
      <c r="D335" s="44"/>
      <c r="E335" s="44"/>
      <c r="F335" s="44"/>
    </row>
    <row r="336" spans="1:6" ht="30">
      <c r="A336" s="175" t="s">
        <v>134</v>
      </c>
      <c r="B336" s="37"/>
      <c r="C336" s="38">
        <v>340</v>
      </c>
      <c r="D336" s="41">
        <f>SUM(D337:D338)</f>
        <v>2694.79</v>
      </c>
      <c r="E336" s="41">
        <f>SUM(E337:E338)</f>
        <v>2694.79</v>
      </c>
      <c r="F336" s="41">
        <f>SUM(F337:F338)</f>
        <v>2694.79</v>
      </c>
    </row>
    <row r="337" spans="1:6" ht="15.75">
      <c r="A337" s="175"/>
      <c r="B337" s="37">
        <v>242</v>
      </c>
      <c r="C337" s="38"/>
      <c r="D337" s="44"/>
      <c r="E337" s="44"/>
      <c r="F337" s="44"/>
    </row>
    <row r="338" spans="1:6" ht="15.75">
      <c r="A338" s="180"/>
      <c r="B338" s="37">
        <v>244</v>
      </c>
      <c r="C338" s="40"/>
      <c r="D338" s="203">
        <v>2694.79</v>
      </c>
      <c r="E338" s="203">
        <v>2694.79</v>
      </c>
      <c r="F338" s="203">
        <v>2694.79</v>
      </c>
    </row>
    <row r="339" spans="1:6" ht="15.75">
      <c r="A339" s="180" t="s">
        <v>269</v>
      </c>
      <c r="B339" s="37"/>
      <c r="C339" s="40">
        <v>272</v>
      </c>
      <c r="D339" s="44"/>
      <c r="E339" s="44"/>
      <c r="F339" s="44"/>
    </row>
    <row r="340" spans="1:6" ht="47.25">
      <c r="A340" s="238" t="s">
        <v>868</v>
      </c>
      <c r="B340" s="39"/>
      <c r="C340" s="40"/>
      <c r="D340" s="171">
        <f>D346+D349+D345+D343+D341</f>
        <v>0</v>
      </c>
      <c r="E340" s="171">
        <f>E346+E349+E345+E343+E341</f>
        <v>0</v>
      </c>
      <c r="F340" s="171">
        <f>F346+F349+F345+F343+F341</f>
        <v>0</v>
      </c>
    </row>
    <row r="341" spans="1:6" ht="15.75">
      <c r="A341" s="175" t="s">
        <v>513</v>
      </c>
      <c r="B341" s="37"/>
      <c r="C341" s="40">
        <v>225</v>
      </c>
      <c r="D341" s="41">
        <f>D342</f>
        <v>0</v>
      </c>
      <c r="E341" s="41">
        <f>E342</f>
        <v>0</v>
      </c>
      <c r="F341" s="41">
        <f>F342</f>
        <v>0</v>
      </c>
    </row>
    <row r="342" spans="1:6" ht="15.75">
      <c r="A342" s="175" t="s">
        <v>619</v>
      </c>
      <c r="B342" s="37"/>
      <c r="C342" s="40"/>
      <c r="D342" s="41">
        <f>D373</f>
        <v>0</v>
      </c>
      <c r="E342" s="41">
        <f>E373</f>
        <v>0</v>
      </c>
      <c r="F342" s="41">
        <f>F373</f>
        <v>0</v>
      </c>
    </row>
    <row r="343" spans="1:7" ht="15.75">
      <c r="A343" s="175" t="s">
        <v>826</v>
      </c>
      <c r="B343" s="37"/>
      <c r="C343" s="38">
        <v>226</v>
      </c>
      <c r="D343" s="41">
        <f>D344</f>
        <v>0</v>
      </c>
      <c r="E343" s="41">
        <f>E344</f>
        <v>0</v>
      </c>
      <c r="F343" s="41">
        <f>F344</f>
        <v>0</v>
      </c>
      <c r="G343" s="43"/>
    </row>
    <row r="344" spans="1:7" ht="15.75">
      <c r="A344" s="180" t="s">
        <v>504</v>
      </c>
      <c r="B344" s="37"/>
      <c r="C344" s="38"/>
      <c r="D344" s="41">
        <f>D356+D375</f>
        <v>0</v>
      </c>
      <c r="E344" s="41">
        <f>E356+E375</f>
        <v>0</v>
      </c>
      <c r="F344" s="41">
        <f>F356+F375</f>
        <v>0</v>
      </c>
      <c r="G344" s="43"/>
    </row>
    <row r="345" spans="1:7" ht="18.75" customHeight="1">
      <c r="A345" s="175" t="s">
        <v>648</v>
      </c>
      <c r="B345" s="37"/>
      <c r="C345" s="40">
        <v>242</v>
      </c>
      <c r="D345" s="41">
        <f>D363</f>
        <v>0</v>
      </c>
      <c r="E345" s="41">
        <f>E363</f>
        <v>0</v>
      </c>
      <c r="F345" s="41">
        <f>F363</f>
        <v>0</v>
      </c>
      <c r="G345" s="43"/>
    </row>
    <row r="346" spans="1:6" ht="15.75">
      <c r="A346" s="175" t="s">
        <v>693</v>
      </c>
      <c r="B346" s="37"/>
      <c r="C346" s="38">
        <v>310</v>
      </c>
      <c r="D346" s="41">
        <f>D347</f>
        <v>0</v>
      </c>
      <c r="E346" s="41">
        <f>E347</f>
        <v>0</v>
      </c>
      <c r="F346" s="41">
        <f>F347+F348</f>
        <v>0</v>
      </c>
    </row>
    <row r="347" spans="1:6" ht="15.75">
      <c r="A347" s="180" t="s">
        <v>314</v>
      </c>
      <c r="B347" s="37"/>
      <c r="C347" s="40"/>
      <c r="D347" s="41">
        <f>D377</f>
        <v>0</v>
      </c>
      <c r="E347" s="41">
        <f>E377</f>
        <v>0</v>
      </c>
      <c r="F347" s="41">
        <f>F377</f>
        <v>0</v>
      </c>
    </row>
    <row r="348" spans="1:6" ht="15.75">
      <c r="A348" s="180" t="s">
        <v>268</v>
      </c>
      <c r="B348" s="37"/>
      <c r="C348" s="39">
        <v>271</v>
      </c>
      <c r="D348" s="44"/>
      <c r="E348" s="44"/>
      <c r="F348" s="44">
        <f>F378</f>
        <v>0</v>
      </c>
    </row>
    <row r="349" spans="1:6" ht="30">
      <c r="A349" s="175" t="s">
        <v>639</v>
      </c>
      <c r="B349" s="37"/>
      <c r="C349" s="38">
        <v>340</v>
      </c>
      <c r="D349" s="41">
        <f>D351+D352+D350</f>
        <v>0</v>
      </c>
      <c r="E349" s="41">
        <f>E351+E352+E350</f>
        <v>0</v>
      </c>
      <c r="F349" s="41">
        <f>F351+F352+F350+F353</f>
        <v>0</v>
      </c>
    </row>
    <row r="350" spans="1:6" ht="15.75">
      <c r="A350" s="175" t="s">
        <v>889</v>
      </c>
      <c r="B350" s="37"/>
      <c r="C350" s="38"/>
      <c r="D350" s="41">
        <f>D365+D380+D358</f>
        <v>0</v>
      </c>
      <c r="E350" s="41">
        <f>E365+E380+E358</f>
        <v>0</v>
      </c>
      <c r="F350" s="41">
        <f>F365+F380+F358</f>
        <v>0</v>
      </c>
    </row>
    <row r="351" spans="1:6" ht="15.75">
      <c r="A351" s="175" t="s">
        <v>890</v>
      </c>
      <c r="B351" s="37"/>
      <c r="C351" s="40"/>
      <c r="D351" s="41">
        <f>D359+D366</f>
        <v>0</v>
      </c>
      <c r="E351" s="41">
        <f>E359+E366</f>
        <v>0</v>
      </c>
      <c r="F351" s="41">
        <f>F359+F366</f>
        <v>0</v>
      </c>
    </row>
    <row r="352" spans="1:6" ht="15.75">
      <c r="A352" s="175" t="s">
        <v>891</v>
      </c>
      <c r="B352" s="37"/>
      <c r="C352" s="40"/>
      <c r="D352" s="41">
        <f>D360+D381+D369</f>
        <v>0</v>
      </c>
      <c r="E352" s="41">
        <f>E360+E381+E369</f>
        <v>0</v>
      </c>
      <c r="F352" s="41">
        <f>F360+F381+F369</f>
        <v>0</v>
      </c>
    </row>
    <row r="353" spans="1:6" ht="15.75">
      <c r="A353" s="179" t="s">
        <v>269</v>
      </c>
      <c r="B353" s="37"/>
      <c r="C353" s="40">
        <v>272</v>
      </c>
      <c r="D353" s="41"/>
      <c r="E353" s="41"/>
      <c r="F353" s="41">
        <f>F361+F370+F382</f>
        <v>0</v>
      </c>
    </row>
    <row r="354" spans="1:6" ht="65.25" customHeight="1">
      <c r="A354" s="212" t="s">
        <v>869</v>
      </c>
      <c r="B354" s="50"/>
      <c r="C354" s="237"/>
      <c r="D354" s="42">
        <f>D355+D357</f>
        <v>0</v>
      </c>
      <c r="E354" s="42">
        <f>E355+E357</f>
        <v>0</v>
      </c>
      <c r="F354" s="42">
        <f>F355+F357</f>
        <v>0</v>
      </c>
    </row>
    <row r="355" spans="1:6" ht="15.75">
      <c r="A355" s="175" t="s">
        <v>826</v>
      </c>
      <c r="B355" s="37"/>
      <c r="C355" s="38">
        <v>226</v>
      </c>
      <c r="D355" s="41">
        <f>D356</f>
        <v>0</v>
      </c>
      <c r="E355" s="41">
        <f>E356</f>
        <v>0</v>
      </c>
      <c r="F355" s="41">
        <f>F356</f>
        <v>0</v>
      </c>
    </row>
    <row r="356" spans="1:6" ht="15.75">
      <c r="A356" s="180" t="s">
        <v>504</v>
      </c>
      <c r="B356" s="37">
        <v>244</v>
      </c>
      <c r="C356" s="38"/>
      <c r="D356" s="44"/>
      <c r="E356" s="44"/>
      <c r="F356" s="44"/>
    </row>
    <row r="357" spans="1:6" ht="30">
      <c r="A357" s="175" t="s">
        <v>639</v>
      </c>
      <c r="B357" s="37">
        <v>244</v>
      </c>
      <c r="C357" s="38">
        <v>340</v>
      </c>
      <c r="D357" s="42">
        <f>D358+D359+D360</f>
        <v>0</v>
      </c>
      <c r="E357" s="42">
        <f>E358+E359+E360</f>
        <v>0</v>
      </c>
      <c r="F357" s="42">
        <f>F358+F359+F360</f>
        <v>0</v>
      </c>
    </row>
    <row r="358" spans="1:6" ht="15.75">
      <c r="A358" s="175" t="s">
        <v>889</v>
      </c>
      <c r="B358" s="37"/>
      <c r="C358" s="38"/>
      <c r="D358" s="44"/>
      <c r="E358" s="44"/>
      <c r="F358" s="44"/>
    </row>
    <row r="359" spans="1:6" ht="15.75">
      <c r="A359" s="175" t="s">
        <v>890</v>
      </c>
      <c r="B359" s="37"/>
      <c r="C359" s="40"/>
      <c r="D359" s="44"/>
      <c r="E359" s="44"/>
      <c r="F359" s="44"/>
    </row>
    <row r="360" spans="1:6" ht="15.75">
      <c r="A360" s="175" t="s">
        <v>891</v>
      </c>
      <c r="B360" s="37"/>
      <c r="C360" s="40"/>
      <c r="D360" s="44"/>
      <c r="E360" s="44"/>
      <c r="F360" s="44"/>
    </row>
    <row r="361" spans="1:6" ht="15.75">
      <c r="A361" s="179" t="s">
        <v>269</v>
      </c>
      <c r="B361" s="37"/>
      <c r="C361" s="40">
        <v>272</v>
      </c>
      <c r="D361" s="44"/>
      <c r="E361" s="44"/>
      <c r="F361" s="44"/>
    </row>
    <row r="362" spans="1:6" ht="31.5">
      <c r="A362" s="224" t="s">
        <v>884</v>
      </c>
      <c r="B362" s="37"/>
      <c r="C362" s="40"/>
      <c r="D362" s="41">
        <f>D364+D363</f>
        <v>0</v>
      </c>
      <c r="E362" s="41">
        <f>E364+E363</f>
        <v>0</v>
      </c>
      <c r="F362" s="41">
        <f>F364+F363</f>
        <v>0</v>
      </c>
    </row>
    <row r="363" spans="1:6" ht="18" customHeight="1">
      <c r="A363" s="175" t="s">
        <v>648</v>
      </c>
      <c r="B363" s="37">
        <v>630</v>
      </c>
      <c r="C363" s="38">
        <v>242</v>
      </c>
      <c r="D363" s="44"/>
      <c r="E363" s="44"/>
      <c r="F363" s="44"/>
    </row>
    <row r="364" spans="1:6" ht="15.75">
      <c r="A364" s="175" t="s">
        <v>848</v>
      </c>
      <c r="B364" s="37">
        <v>244</v>
      </c>
      <c r="C364" s="38">
        <v>340</v>
      </c>
      <c r="D364" s="41">
        <f>D365+D366+D369</f>
        <v>0</v>
      </c>
      <c r="E364" s="41">
        <f>E365+E366+E369</f>
        <v>0</v>
      </c>
      <c r="F364" s="41">
        <f>F365+F366+F369</f>
        <v>0</v>
      </c>
    </row>
    <row r="365" spans="1:6" ht="15.75">
      <c r="A365" s="175" t="s">
        <v>889</v>
      </c>
      <c r="B365" s="37"/>
      <c r="C365" s="38"/>
      <c r="D365" s="44"/>
      <c r="E365" s="44"/>
      <c r="F365" s="44"/>
    </row>
    <row r="366" spans="1:6" ht="15.75">
      <c r="A366" s="175" t="s">
        <v>890</v>
      </c>
      <c r="B366" s="37"/>
      <c r="C366" s="38"/>
      <c r="D366" s="41">
        <f>D367+D368</f>
        <v>0</v>
      </c>
      <c r="E366" s="41">
        <f>E367+E368</f>
        <v>0</v>
      </c>
      <c r="F366" s="41">
        <f>F367+F368</f>
        <v>0</v>
      </c>
    </row>
    <row r="367" spans="1:6" ht="16.5" customHeight="1">
      <c r="A367" s="187" t="s">
        <v>875</v>
      </c>
      <c r="B367" s="37"/>
      <c r="C367" s="38"/>
      <c r="D367" s="44"/>
      <c r="E367" s="44"/>
      <c r="F367" s="44"/>
    </row>
    <row r="368" spans="1:6" ht="15.75">
      <c r="A368" s="241" t="s">
        <v>428</v>
      </c>
      <c r="B368" s="37"/>
      <c r="C368" s="38"/>
      <c r="D368" s="44"/>
      <c r="E368" s="44"/>
      <c r="F368" s="44"/>
    </row>
    <row r="369" spans="1:6" ht="15.75">
      <c r="A369" s="175" t="s">
        <v>652</v>
      </c>
      <c r="B369" s="37"/>
      <c r="C369" s="40"/>
      <c r="D369" s="44"/>
      <c r="E369" s="44"/>
      <c r="F369" s="44"/>
    </row>
    <row r="370" spans="1:6" ht="15.75">
      <c r="A370" s="179" t="s">
        <v>269</v>
      </c>
      <c r="B370" s="37"/>
      <c r="C370" s="40">
        <v>272</v>
      </c>
      <c r="D370" s="44"/>
      <c r="E370" s="44"/>
      <c r="F370" s="44"/>
    </row>
    <row r="371" spans="1:6" ht="33.75" customHeight="1">
      <c r="A371" s="224" t="s">
        <v>885</v>
      </c>
      <c r="B371" s="37"/>
      <c r="C371" s="40"/>
      <c r="D371" s="41">
        <f>D374+D379+D376+D372</f>
        <v>0</v>
      </c>
      <c r="E371" s="41">
        <f>E374+E379+E376+E372</f>
        <v>0</v>
      </c>
      <c r="F371" s="41">
        <f>F374+F379+F376+F372</f>
        <v>0</v>
      </c>
    </row>
    <row r="372" spans="1:6" ht="15.75">
      <c r="A372" s="175" t="s">
        <v>513</v>
      </c>
      <c r="B372" s="37">
        <v>244</v>
      </c>
      <c r="C372" s="40">
        <v>225</v>
      </c>
      <c r="D372" s="41">
        <f>D373</f>
        <v>0</v>
      </c>
      <c r="E372" s="41">
        <f>E373</f>
        <v>0</v>
      </c>
      <c r="F372" s="41">
        <f>F373</f>
        <v>0</v>
      </c>
    </row>
    <row r="373" spans="1:6" ht="15.75">
      <c r="A373" s="175" t="s">
        <v>619</v>
      </c>
      <c r="B373" s="37"/>
      <c r="C373" s="40"/>
      <c r="D373" s="44"/>
      <c r="E373" s="44"/>
      <c r="F373" s="44"/>
    </row>
    <row r="374" spans="1:6" ht="15.75">
      <c r="A374" s="175" t="s">
        <v>826</v>
      </c>
      <c r="B374" s="37">
        <v>244</v>
      </c>
      <c r="C374" s="40">
        <v>226</v>
      </c>
      <c r="D374" s="41">
        <f>D375</f>
        <v>0</v>
      </c>
      <c r="E374" s="41">
        <f>E375</f>
        <v>0</v>
      </c>
      <c r="F374" s="41">
        <f>F375</f>
        <v>0</v>
      </c>
    </row>
    <row r="375" spans="1:6" ht="15.75">
      <c r="A375" s="180" t="s">
        <v>504</v>
      </c>
      <c r="B375" s="37"/>
      <c r="C375" s="40"/>
      <c r="D375" s="44"/>
      <c r="E375" s="44"/>
      <c r="F375" s="44"/>
    </row>
    <row r="376" spans="1:6" ht="15.75">
      <c r="A376" s="175" t="s">
        <v>693</v>
      </c>
      <c r="B376" s="37">
        <v>244</v>
      </c>
      <c r="C376" s="40">
        <v>310</v>
      </c>
      <c r="D376" s="41">
        <f>D377</f>
        <v>0</v>
      </c>
      <c r="E376" s="41">
        <f>E377</f>
        <v>0</v>
      </c>
      <c r="F376" s="41">
        <f>F377</f>
        <v>0</v>
      </c>
    </row>
    <row r="377" spans="1:6" ht="15.75">
      <c r="A377" s="180" t="s">
        <v>314</v>
      </c>
      <c r="B377" s="37"/>
      <c r="C377" s="40"/>
      <c r="D377" s="44"/>
      <c r="E377" s="44"/>
      <c r="F377" s="44"/>
    </row>
    <row r="378" spans="1:6" ht="15.75">
      <c r="A378" s="180" t="s">
        <v>268</v>
      </c>
      <c r="B378" s="37"/>
      <c r="C378" s="40">
        <v>271</v>
      </c>
      <c r="D378" s="44"/>
      <c r="E378" s="44"/>
      <c r="F378" s="44"/>
    </row>
    <row r="379" spans="1:6" ht="15.75">
      <c r="A379" s="187" t="s">
        <v>639</v>
      </c>
      <c r="B379" s="37">
        <v>244</v>
      </c>
      <c r="C379" s="40">
        <v>340</v>
      </c>
      <c r="D379" s="41">
        <f>D381+D380</f>
        <v>0</v>
      </c>
      <c r="E379" s="41">
        <f>E381+E380</f>
        <v>0</v>
      </c>
      <c r="F379" s="41">
        <f>F381+F380</f>
        <v>0</v>
      </c>
    </row>
    <row r="380" spans="1:6" ht="15.75">
      <c r="A380" s="175" t="s">
        <v>889</v>
      </c>
      <c r="B380" s="37"/>
      <c r="C380" s="38"/>
      <c r="D380" s="44"/>
      <c r="E380" s="44"/>
      <c r="F380" s="44"/>
    </row>
    <row r="381" spans="1:6" ht="15.75">
      <c r="A381" s="175" t="s">
        <v>891</v>
      </c>
      <c r="B381" s="37"/>
      <c r="C381" s="40"/>
      <c r="D381" s="44"/>
      <c r="E381" s="44"/>
      <c r="F381" s="44"/>
    </row>
    <row r="382" spans="1:6" ht="15.75">
      <c r="A382" s="179" t="s">
        <v>269</v>
      </c>
      <c r="B382" s="37"/>
      <c r="C382" s="40">
        <v>272</v>
      </c>
      <c r="D382" s="44"/>
      <c r="E382" s="44"/>
      <c r="F382" s="44"/>
    </row>
    <row r="383" spans="1:7" ht="31.5">
      <c r="A383" s="208" t="s">
        <v>994</v>
      </c>
      <c r="B383" s="50"/>
      <c r="C383" s="237"/>
      <c r="D383" s="171">
        <f>D384+D400</f>
        <v>2030921.52</v>
      </c>
      <c r="E383" s="171">
        <f>E384+E400</f>
        <v>2030618.95</v>
      </c>
      <c r="F383" s="171">
        <f>F384+F400</f>
        <v>1774853.95</v>
      </c>
      <c r="G383" s="44">
        <f>G384</f>
        <v>0</v>
      </c>
    </row>
    <row r="384" spans="1:6" ht="15.75">
      <c r="A384" s="175" t="s">
        <v>676</v>
      </c>
      <c r="B384" s="39"/>
      <c r="C384" s="38">
        <v>200</v>
      </c>
      <c r="D384" s="42">
        <f>D392+D397+D385</f>
        <v>913206.52</v>
      </c>
      <c r="E384" s="42">
        <f>E392+E397+E385</f>
        <v>912903.95</v>
      </c>
      <c r="F384" s="42">
        <f>F392+F397+F385</f>
        <v>912903.95</v>
      </c>
    </row>
    <row r="385" spans="1:6" ht="15.75">
      <c r="A385" s="175" t="s">
        <v>513</v>
      </c>
      <c r="B385" s="39"/>
      <c r="C385" s="38">
        <v>225</v>
      </c>
      <c r="D385" s="42">
        <f>SUM(D386:D391)</f>
        <v>0</v>
      </c>
      <c r="E385" s="42">
        <f>SUM(E386:E391)</f>
        <v>0</v>
      </c>
      <c r="F385" s="42">
        <f>SUM(F386:F391)</f>
        <v>0</v>
      </c>
    </row>
    <row r="386" spans="1:6" ht="30">
      <c r="A386" s="175" t="s">
        <v>943</v>
      </c>
      <c r="B386" s="39"/>
      <c r="C386" s="40"/>
      <c r="D386" s="41">
        <f aca="true" t="shared" si="11" ref="D386:E390">D483</f>
        <v>0</v>
      </c>
      <c r="E386" s="41">
        <f t="shared" si="11"/>
        <v>0</v>
      </c>
      <c r="F386" s="41"/>
    </row>
    <row r="387" spans="1:6" ht="15.75">
      <c r="A387" s="175" t="s">
        <v>619</v>
      </c>
      <c r="B387" s="39"/>
      <c r="C387" s="40"/>
      <c r="D387" s="41">
        <f t="shared" si="11"/>
        <v>0</v>
      </c>
      <c r="E387" s="41">
        <f t="shared" si="11"/>
        <v>0</v>
      </c>
      <c r="F387" s="41"/>
    </row>
    <row r="388" spans="1:6" ht="15.75">
      <c r="A388" s="175" t="s">
        <v>185</v>
      </c>
      <c r="B388" s="39"/>
      <c r="C388" s="40"/>
      <c r="D388" s="41">
        <f t="shared" si="11"/>
        <v>0</v>
      </c>
      <c r="E388" s="41">
        <f t="shared" si="11"/>
        <v>0</v>
      </c>
      <c r="F388" s="41"/>
    </row>
    <row r="389" spans="1:6" ht="30">
      <c r="A389" s="175" t="s">
        <v>937</v>
      </c>
      <c r="B389" s="39"/>
      <c r="C389" s="40"/>
      <c r="D389" s="41">
        <f t="shared" si="11"/>
        <v>0</v>
      </c>
      <c r="E389" s="41">
        <f t="shared" si="11"/>
        <v>0</v>
      </c>
      <c r="F389" s="41"/>
    </row>
    <row r="390" spans="1:6" ht="15.75">
      <c r="A390" s="175" t="s">
        <v>620</v>
      </c>
      <c r="B390" s="39"/>
      <c r="C390" s="40"/>
      <c r="D390" s="41">
        <f t="shared" si="11"/>
        <v>0</v>
      </c>
      <c r="E390" s="41">
        <f t="shared" si="11"/>
        <v>0</v>
      </c>
      <c r="F390" s="41">
        <f>F487</f>
        <v>0</v>
      </c>
    </row>
    <row r="391" spans="1:6" ht="15.75">
      <c r="A391" s="179" t="s">
        <v>1326</v>
      </c>
      <c r="B391" s="39"/>
      <c r="C391" s="40"/>
      <c r="D391" s="41">
        <f>D418+D447</f>
        <v>0</v>
      </c>
      <c r="E391" s="41">
        <f>E418+E447</f>
        <v>0</v>
      </c>
      <c r="F391" s="41">
        <f>F418+F447</f>
        <v>0</v>
      </c>
    </row>
    <row r="392" spans="1:6" ht="15.75">
      <c r="A392" s="175" t="s">
        <v>826</v>
      </c>
      <c r="B392" s="37"/>
      <c r="C392" s="38">
        <v>226</v>
      </c>
      <c r="D392" s="42">
        <f>D393+D394+D395+D396</f>
        <v>913206.52</v>
      </c>
      <c r="E392" s="42">
        <f>E393+E394+E395+E396</f>
        <v>912903.95</v>
      </c>
      <c r="F392" s="42">
        <f>F393+F394+F395+F396</f>
        <v>912903.95</v>
      </c>
    </row>
    <row r="393" spans="1:6" ht="15.75">
      <c r="A393" s="180" t="s">
        <v>829</v>
      </c>
      <c r="B393" s="37"/>
      <c r="C393" s="38"/>
      <c r="D393" s="41">
        <f aca="true" t="shared" si="12" ref="D393:F395">D489</f>
        <v>0</v>
      </c>
      <c r="E393" s="41">
        <f t="shared" si="12"/>
        <v>0</v>
      </c>
      <c r="F393" s="41">
        <f t="shared" si="12"/>
        <v>0</v>
      </c>
    </row>
    <row r="394" spans="1:6" ht="15.75">
      <c r="A394" s="180" t="s">
        <v>222</v>
      </c>
      <c r="B394" s="37"/>
      <c r="C394" s="38"/>
      <c r="D394" s="41">
        <f t="shared" si="12"/>
        <v>25000</v>
      </c>
      <c r="E394" s="41">
        <f t="shared" si="12"/>
        <v>25000</v>
      </c>
      <c r="F394" s="41">
        <f t="shared" si="12"/>
        <v>25000</v>
      </c>
    </row>
    <row r="395" spans="1:6" ht="15.75">
      <c r="A395" s="180" t="s">
        <v>828</v>
      </c>
      <c r="B395" s="37"/>
      <c r="C395" s="38"/>
      <c r="D395" s="41">
        <f t="shared" si="12"/>
        <v>25540.519999999997</v>
      </c>
      <c r="E395" s="41">
        <f t="shared" si="12"/>
        <v>25237.949999999997</v>
      </c>
      <c r="F395" s="41">
        <f t="shared" si="12"/>
        <v>25237.949999999997</v>
      </c>
    </row>
    <row r="396" spans="1:6" ht="15.75">
      <c r="A396" s="175" t="s">
        <v>1326</v>
      </c>
      <c r="B396" s="37"/>
      <c r="C396" s="38"/>
      <c r="D396" s="41">
        <f>D427+D456</f>
        <v>862666</v>
      </c>
      <c r="E396" s="41">
        <f>E427+E456</f>
        <v>862666</v>
      </c>
      <c r="F396" s="41">
        <f>F427+F456</f>
        <v>862666</v>
      </c>
    </row>
    <row r="397" spans="1:6" ht="18" customHeight="1">
      <c r="A397" s="175" t="s">
        <v>993</v>
      </c>
      <c r="B397" s="37"/>
      <c r="C397" s="38">
        <v>240</v>
      </c>
      <c r="D397" s="42">
        <f>D399+D398</f>
        <v>0</v>
      </c>
      <c r="E397" s="42">
        <f>E399+E398</f>
        <v>0</v>
      </c>
      <c r="F397" s="42">
        <f>F399+F398</f>
        <v>0</v>
      </c>
    </row>
    <row r="398" spans="1:6" ht="30">
      <c r="A398" s="175" t="s">
        <v>649</v>
      </c>
      <c r="B398" s="37"/>
      <c r="C398" s="38">
        <v>241</v>
      </c>
      <c r="D398" s="41">
        <f>D467</f>
        <v>0</v>
      </c>
      <c r="E398" s="41">
        <f>E467</f>
        <v>0</v>
      </c>
      <c r="F398" s="41">
        <f>F467</f>
        <v>0</v>
      </c>
    </row>
    <row r="399" spans="1:6" ht="18.75" customHeight="1">
      <c r="A399" s="175" t="s">
        <v>648</v>
      </c>
      <c r="B399" s="37"/>
      <c r="C399" s="38">
        <v>242</v>
      </c>
      <c r="D399" s="41">
        <f>D410</f>
        <v>0</v>
      </c>
      <c r="E399" s="41">
        <f>E410</f>
        <v>0</v>
      </c>
      <c r="F399" s="41">
        <f>F410</f>
        <v>0</v>
      </c>
    </row>
    <row r="400" spans="1:6" ht="15.75">
      <c r="A400" s="179" t="s">
        <v>631</v>
      </c>
      <c r="B400" s="37"/>
      <c r="C400" s="38">
        <v>300</v>
      </c>
      <c r="D400" s="42">
        <f>D401+D405</f>
        <v>1117715</v>
      </c>
      <c r="E400" s="42">
        <f>E401+E405</f>
        <v>1117715</v>
      </c>
      <c r="F400" s="42">
        <f>F401+F405</f>
        <v>861950</v>
      </c>
    </row>
    <row r="401" spans="1:6" ht="15.75">
      <c r="A401" s="175" t="s">
        <v>693</v>
      </c>
      <c r="B401" s="37"/>
      <c r="C401" s="38">
        <v>310</v>
      </c>
      <c r="D401" s="41">
        <f>SUM(D402:D403)</f>
        <v>99000</v>
      </c>
      <c r="E401" s="41">
        <f>SUM(E402:E403)</f>
        <v>99000</v>
      </c>
      <c r="F401" s="41">
        <f>SUM(F402:F404)</f>
        <v>0</v>
      </c>
    </row>
    <row r="402" spans="1:6" ht="15.75">
      <c r="A402" s="175" t="s">
        <v>632</v>
      </c>
      <c r="B402" s="39"/>
      <c r="C402" s="40"/>
      <c r="D402" s="41">
        <f>D438+D473</f>
        <v>0</v>
      </c>
      <c r="E402" s="41">
        <f>E438+E473</f>
        <v>0</v>
      </c>
      <c r="F402" s="41">
        <f>F438+F473</f>
        <v>0</v>
      </c>
    </row>
    <row r="403" spans="1:6" ht="15.75">
      <c r="A403" s="175" t="s">
        <v>796</v>
      </c>
      <c r="B403" s="39"/>
      <c r="C403" s="40"/>
      <c r="D403" s="41">
        <f>D493+D439+D474</f>
        <v>99000</v>
      </c>
      <c r="E403" s="41">
        <f>E493+E439+E474</f>
        <v>99000</v>
      </c>
      <c r="F403" s="41">
        <f>F493+F439+F474</f>
        <v>0</v>
      </c>
    </row>
    <row r="404" spans="1:6" ht="15.75">
      <c r="A404" s="175" t="s">
        <v>271</v>
      </c>
      <c r="B404" s="39"/>
      <c r="C404" s="40">
        <v>271</v>
      </c>
      <c r="D404" s="44"/>
      <c r="E404" s="44"/>
      <c r="F404" s="44">
        <f>F440+F475+F494</f>
        <v>0</v>
      </c>
    </row>
    <row r="405" spans="1:6" ht="30">
      <c r="A405" s="175" t="s">
        <v>639</v>
      </c>
      <c r="B405" s="39"/>
      <c r="C405" s="38">
        <v>340</v>
      </c>
      <c r="D405" s="41">
        <f>D406+D407</f>
        <v>1018715</v>
      </c>
      <c r="E405" s="41">
        <f>E406+E407</f>
        <v>1018715</v>
      </c>
      <c r="F405" s="41">
        <f>F406+F407+F408</f>
        <v>861950</v>
      </c>
    </row>
    <row r="406" spans="1:6" ht="15.75">
      <c r="A406" s="175" t="s">
        <v>1022</v>
      </c>
      <c r="B406" s="39"/>
      <c r="C406" s="40"/>
      <c r="D406" s="41">
        <f aca="true" t="shared" si="13" ref="D406:F407">D496+D442+D478</f>
        <v>1018715</v>
      </c>
      <c r="E406" s="41">
        <f t="shared" si="13"/>
        <v>1018715</v>
      </c>
      <c r="F406" s="41">
        <f t="shared" si="13"/>
        <v>861950</v>
      </c>
    </row>
    <row r="407" spans="1:7" ht="15.75">
      <c r="A407" s="242" t="s">
        <v>1024</v>
      </c>
      <c r="B407" s="39"/>
      <c r="C407" s="40"/>
      <c r="D407" s="41">
        <f t="shared" si="13"/>
        <v>0</v>
      </c>
      <c r="E407" s="41">
        <f t="shared" si="13"/>
        <v>0</v>
      </c>
      <c r="F407" s="41">
        <f t="shared" si="13"/>
        <v>0</v>
      </c>
      <c r="G407" s="45"/>
    </row>
    <row r="408" spans="1:7" ht="15.75">
      <c r="A408" s="242" t="s">
        <v>269</v>
      </c>
      <c r="B408" s="39"/>
      <c r="C408" s="40">
        <v>272</v>
      </c>
      <c r="D408" s="41"/>
      <c r="E408" s="41"/>
      <c r="F408" s="41">
        <f>F444+F480+F498</f>
        <v>0</v>
      </c>
      <c r="G408" s="45"/>
    </row>
    <row r="409" spans="1:7" ht="36">
      <c r="A409" s="243" t="s">
        <v>1337</v>
      </c>
      <c r="B409" s="50"/>
      <c r="C409" s="237"/>
      <c r="D409" s="42">
        <f>D410</f>
        <v>0</v>
      </c>
      <c r="E409" s="42">
        <f>E410</f>
        <v>0</v>
      </c>
      <c r="F409" s="42">
        <f>F410</f>
        <v>0</v>
      </c>
      <c r="G409" s="45"/>
    </row>
    <row r="410" spans="1:7" ht="36.75" customHeight="1">
      <c r="A410" s="224" t="s">
        <v>317</v>
      </c>
      <c r="B410" s="37">
        <v>630</v>
      </c>
      <c r="C410" s="38">
        <v>242</v>
      </c>
      <c r="D410" s="44"/>
      <c r="E410" s="44"/>
      <c r="F410" s="44"/>
      <c r="G410" s="42">
        <f>G417+G422+G431+G439</f>
        <v>0</v>
      </c>
    </row>
    <row r="411" spans="1:7" ht="18">
      <c r="A411" s="244" t="s">
        <v>892</v>
      </c>
      <c r="B411" s="37"/>
      <c r="C411" s="38"/>
      <c r="D411" s="41">
        <f>D412+D413+D414+D415+D416</f>
        <v>1881381</v>
      </c>
      <c r="E411" s="41">
        <f>E412+E413+E414+E415+E416</f>
        <v>1881381</v>
      </c>
      <c r="F411" s="41">
        <f>F412+F413+F414+F415+F416</f>
        <v>1724616</v>
      </c>
      <c r="G411" s="67"/>
    </row>
    <row r="412" spans="1:7" ht="30">
      <c r="A412" s="175" t="s">
        <v>510</v>
      </c>
      <c r="B412" s="37"/>
      <c r="C412" s="38">
        <v>225</v>
      </c>
      <c r="D412" s="41">
        <f>D418+D447</f>
        <v>0</v>
      </c>
      <c r="E412" s="41">
        <f>E418+E447</f>
        <v>0</v>
      </c>
      <c r="F412" s="41">
        <f>F418+F447</f>
        <v>0</v>
      </c>
      <c r="G412" s="67"/>
    </row>
    <row r="413" spans="1:7" ht="15.75">
      <c r="A413" s="175" t="s">
        <v>366</v>
      </c>
      <c r="B413" s="37"/>
      <c r="C413" s="38">
        <v>226</v>
      </c>
      <c r="D413" s="41">
        <f>D427+D456</f>
        <v>862666</v>
      </c>
      <c r="E413" s="41">
        <f>E427+E456</f>
        <v>862666</v>
      </c>
      <c r="F413" s="41">
        <f>F427+F456</f>
        <v>862666</v>
      </c>
      <c r="G413" s="67"/>
    </row>
    <row r="414" spans="1:7" ht="30">
      <c r="A414" s="175" t="s">
        <v>649</v>
      </c>
      <c r="B414" s="37"/>
      <c r="C414" s="38">
        <v>241</v>
      </c>
      <c r="D414" s="41">
        <f>D467</f>
        <v>0</v>
      </c>
      <c r="E414" s="41">
        <f>E467</f>
        <v>0</v>
      </c>
      <c r="F414" s="41">
        <f>F467</f>
        <v>0</v>
      </c>
      <c r="G414" s="67"/>
    </row>
    <row r="415" spans="1:7" ht="15.75">
      <c r="A415" s="175" t="s">
        <v>693</v>
      </c>
      <c r="B415" s="37"/>
      <c r="C415" s="38">
        <v>310</v>
      </c>
      <c r="D415" s="41">
        <f>D437+D472</f>
        <v>0</v>
      </c>
      <c r="E415" s="41">
        <f>E437+E472</f>
        <v>0</v>
      </c>
      <c r="F415" s="41">
        <f>F437+F472</f>
        <v>0</v>
      </c>
      <c r="G415" s="67"/>
    </row>
    <row r="416" spans="1:7" ht="30">
      <c r="A416" s="175" t="s">
        <v>639</v>
      </c>
      <c r="B416" s="39"/>
      <c r="C416" s="38">
        <v>340</v>
      </c>
      <c r="D416" s="41">
        <f>D441+D477</f>
        <v>1018715</v>
      </c>
      <c r="E416" s="41">
        <f>E441+E477</f>
        <v>1018715</v>
      </c>
      <c r="F416" s="41">
        <f>F441+F477</f>
        <v>861950</v>
      </c>
      <c r="G416" s="67"/>
    </row>
    <row r="417" spans="1:6" s="70" customFormat="1" ht="36">
      <c r="A417" s="245" t="s">
        <v>893</v>
      </c>
      <c r="B417" s="37"/>
      <c r="C417" s="38"/>
      <c r="D417" s="42">
        <f>D418+D427+D437+D441</f>
        <v>1881381</v>
      </c>
      <c r="E417" s="42">
        <f>E418+E427+E437+E441</f>
        <v>1881381</v>
      </c>
      <c r="F417" s="42">
        <f>F418+F427+F437+F441</f>
        <v>1724616</v>
      </c>
    </row>
    <row r="418" spans="1:6" s="70" customFormat="1" ht="30">
      <c r="A418" s="175" t="s">
        <v>1164</v>
      </c>
      <c r="B418" s="37"/>
      <c r="C418" s="38">
        <v>225</v>
      </c>
      <c r="D418" s="41">
        <f>SUM(D419:D422)</f>
        <v>0</v>
      </c>
      <c r="E418" s="41">
        <f>SUM(E419:E422)</f>
        <v>0</v>
      </c>
      <c r="F418" s="41">
        <f>SUM(F419:F422)</f>
        <v>0</v>
      </c>
    </row>
    <row r="419" spans="1:6" s="70" customFormat="1" ht="15.75">
      <c r="A419" s="179" t="s">
        <v>165</v>
      </c>
      <c r="B419" s="37"/>
      <c r="C419" s="38"/>
      <c r="D419" s="44"/>
      <c r="E419" s="44"/>
      <c r="F419" s="44"/>
    </row>
    <row r="420" spans="1:6" s="70" customFormat="1" ht="15.75">
      <c r="A420" s="179" t="s">
        <v>1162</v>
      </c>
      <c r="B420" s="37"/>
      <c r="C420" s="38"/>
      <c r="D420" s="44"/>
      <c r="E420" s="44"/>
      <c r="F420" s="44"/>
    </row>
    <row r="421" spans="1:6" s="70" customFormat="1" ht="15.75">
      <c r="A421" s="179" t="s">
        <v>322</v>
      </c>
      <c r="B421" s="37"/>
      <c r="C421" s="38"/>
      <c r="D421" s="44"/>
      <c r="E421" s="44"/>
      <c r="F421" s="44"/>
    </row>
    <row r="422" spans="1:6" s="70" customFormat="1" ht="17.25" customHeight="1">
      <c r="A422" s="175" t="s">
        <v>323</v>
      </c>
      <c r="B422" s="37"/>
      <c r="C422" s="38"/>
      <c r="D422" s="44"/>
      <c r="E422" s="44"/>
      <c r="F422" s="44"/>
    </row>
    <row r="423" spans="1:6" s="70" customFormat="1" ht="15.75">
      <c r="A423" s="178" t="s">
        <v>135</v>
      </c>
      <c r="B423" s="37"/>
      <c r="C423" s="38"/>
      <c r="D423" s="100">
        <f>D424+D425</f>
        <v>0</v>
      </c>
      <c r="E423" s="100">
        <f>E424+E425</f>
        <v>0</v>
      </c>
      <c r="F423" s="100">
        <f>F424+F425</f>
        <v>0</v>
      </c>
    </row>
    <row r="424" spans="1:6" s="70" customFormat="1" ht="15.75">
      <c r="A424" s="175"/>
      <c r="B424" s="37">
        <v>243</v>
      </c>
      <c r="C424" s="38"/>
      <c r="D424" s="44"/>
      <c r="E424" s="44"/>
      <c r="F424" s="44"/>
    </row>
    <row r="425" spans="1:6" s="70" customFormat="1" ht="15.75">
      <c r="A425" s="175"/>
      <c r="B425" s="37">
        <v>244</v>
      </c>
      <c r="C425" s="38"/>
      <c r="D425" s="44"/>
      <c r="E425" s="44"/>
      <c r="F425" s="44"/>
    </row>
    <row r="426" spans="1:6" s="70" customFormat="1" ht="31.5">
      <c r="A426" s="224" t="s">
        <v>1067</v>
      </c>
      <c r="B426" s="37" t="s">
        <v>473</v>
      </c>
      <c r="C426" s="38"/>
      <c r="D426" s="44"/>
      <c r="E426" s="44"/>
      <c r="F426" s="44"/>
    </row>
    <row r="427" spans="1:6" s="70" customFormat="1" ht="15.75">
      <c r="A427" s="175" t="s">
        <v>366</v>
      </c>
      <c r="B427" s="37"/>
      <c r="C427" s="38">
        <v>226</v>
      </c>
      <c r="D427" s="41">
        <f>SUM(D428:D431)</f>
        <v>862666</v>
      </c>
      <c r="E427" s="41">
        <f>SUM(E428:E431)</f>
        <v>862666</v>
      </c>
      <c r="F427" s="41">
        <f>SUM(F428:F431)</f>
        <v>862666</v>
      </c>
    </row>
    <row r="428" spans="1:6" s="70" customFormat="1" ht="15.75">
      <c r="A428" s="179" t="s">
        <v>321</v>
      </c>
      <c r="B428" s="37"/>
      <c r="C428" s="38"/>
      <c r="D428" s="44"/>
      <c r="E428" s="44"/>
      <c r="F428" s="44"/>
    </row>
    <row r="429" spans="1:6" s="70" customFormat="1" ht="15.75">
      <c r="A429" s="179" t="s">
        <v>1163</v>
      </c>
      <c r="B429" s="37"/>
      <c r="C429" s="38"/>
      <c r="D429" s="203">
        <v>862666</v>
      </c>
      <c r="E429" s="203">
        <v>862666</v>
      </c>
      <c r="F429" s="203">
        <v>862666</v>
      </c>
    </row>
    <row r="430" spans="1:6" s="70" customFormat="1" ht="15.75">
      <c r="A430" s="179" t="s">
        <v>322</v>
      </c>
      <c r="B430" s="37"/>
      <c r="C430" s="38"/>
      <c r="D430" s="44"/>
      <c r="E430" s="44"/>
      <c r="F430" s="44"/>
    </row>
    <row r="431" spans="1:6" s="70" customFormat="1" ht="14.25" customHeight="1">
      <c r="A431" s="175" t="s">
        <v>323</v>
      </c>
      <c r="B431" s="37"/>
      <c r="C431" s="38"/>
      <c r="D431" s="44"/>
      <c r="E431" s="44"/>
      <c r="F431" s="44"/>
    </row>
    <row r="432" spans="1:6" s="70" customFormat="1" ht="15.75">
      <c r="A432" s="178" t="s">
        <v>136</v>
      </c>
      <c r="B432" s="37"/>
      <c r="C432" s="38"/>
      <c r="D432" s="100">
        <f>D433+D434+D435</f>
        <v>862666</v>
      </c>
      <c r="E432" s="100">
        <f>E433+E434+E435</f>
        <v>862666</v>
      </c>
      <c r="F432" s="100">
        <f>F433+F434+F435</f>
        <v>862666</v>
      </c>
    </row>
    <row r="433" spans="1:6" s="70" customFormat="1" ht="15.75">
      <c r="A433" s="178"/>
      <c r="B433" s="37">
        <v>243</v>
      </c>
      <c r="C433" s="38"/>
      <c r="D433" s="44"/>
      <c r="E433" s="44"/>
      <c r="F433" s="44"/>
    </row>
    <row r="434" spans="1:6" s="70" customFormat="1" ht="15.75">
      <c r="A434" s="175"/>
      <c r="B434" s="37">
        <v>244</v>
      </c>
      <c r="C434" s="38"/>
      <c r="D434" s="44">
        <v>862666</v>
      </c>
      <c r="E434" s="44">
        <v>862666</v>
      </c>
      <c r="F434" s="44">
        <v>862666</v>
      </c>
    </row>
    <row r="435" spans="1:6" s="70" customFormat="1" ht="15.75">
      <c r="A435" s="175"/>
      <c r="B435" s="37">
        <v>414</v>
      </c>
      <c r="C435" s="38"/>
      <c r="D435" s="44"/>
      <c r="E435" s="44"/>
      <c r="F435" s="44"/>
    </row>
    <row r="436" spans="1:6" s="70" customFormat="1" ht="31.5">
      <c r="A436" s="224" t="s">
        <v>1067</v>
      </c>
      <c r="B436" s="37" t="s">
        <v>473</v>
      </c>
      <c r="C436" s="38"/>
      <c r="D436" s="44"/>
      <c r="E436" s="44"/>
      <c r="F436" s="44"/>
    </row>
    <row r="437" spans="1:6" s="70" customFormat="1" ht="15.75">
      <c r="A437" s="175" t="s">
        <v>693</v>
      </c>
      <c r="B437" s="37"/>
      <c r="C437" s="38">
        <v>310</v>
      </c>
      <c r="D437" s="41">
        <f>D439+D438</f>
        <v>0</v>
      </c>
      <c r="E437" s="41">
        <f>E439+E438</f>
        <v>0</v>
      </c>
      <c r="F437" s="41">
        <f>F439+F438</f>
        <v>0</v>
      </c>
    </row>
    <row r="438" spans="1:6" s="70" customFormat="1" ht="15.75">
      <c r="A438" s="175" t="s">
        <v>632</v>
      </c>
      <c r="B438" s="37">
        <v>414</v>
      </c>
      <c r="C438" s="38"/>
      <c r="D438" s="44"/>
      <c r="E438" s="44"/>
      <c r="F438" s="44"/>
    </row>
    <row r="439" spans="1:6" s="70" customFormat="1" ht="15.75">
      <c r="A439" s="246" t="s">
        <v>314</v>
      </c>
      <c r="B439" s="37">
        <v>244</v>
      </c>
      <c r="C439" s="38"/>
      <c r="D439" s="44"/>
      <c r="E439" s="44"/>
      <c r="F439" s="44"/>
    </row>
    <row r="440" spans="1:6" s="70" customFormat="1" ht="15.75">
      <c r="A440" s="246" t="s">
        <v>268</v>
      </c>
      <c r="B440" s="37"/>
      <c r="C440" s="38">
        <v>271</v>
      </c>
      <c r="D440" s="44"/>
      <c r="E440" s="44"/>
      <c r="F440" s="44"/>
    </row>
    <row r="441" spans="1:6" s="70" customFormat="1" ht="30">
      <c r="A441" s="175" t="s">
        <v>639</v>
      </c>
      <c r="B441" s="39">
        <v>244</v>
      </c>
      <c r="C441" s="38">
        <v>340</v>
      </c>
      <c r="D441" s="41">
        <f>SUM(D442:D443)</f>
        <v>1018715</v>
      </c>
      <c r="E441" s="41">
        <f>SUM(E442:E443)</f>
        <v>1018715</v>
      </c>
      <c r="F441" s="41">
        <f>SUM(F442:F443)</f>
        <v>861950</v>
      </c>
    </row>
    <row r="442" spans="1:6" s="70" customFormat="1" ht="15.75">
      <c r="A442" s="179" t="s">
        <v>645</v>
      </c>
      <c r="B442" s="39"/>
      <c r="C442" s="40"/>
      <c r="D442" s="203">
        <v>1018715</v>
      </c>
      <c r="E442" s="203">
        <v>1018715</v>
      </c>
      <c r="F442" s="203">
        <v>861950</v>
      </c>
    </row>
    <row r="443" spans="1:6" s="70" customFormat="1" ht="15.75">
      <c r="A443" s="246" t="s">
        <v>198</v>
      </c>
      <c r="B443" s="39"/>
      <c r="C443" s="40"/>
      <c r="D443" s="44"/>
      <c r="E443" s="44"/>
      <c r="F443" s="44"/>
    </row>
    <row r="444" spans="1:6" s="70" customFormat="1" ht="15.75">
      <c r="A444" s="246" t="s">
        <v>269</v>
      </c>
      <c r="B444" s="39"/>
      <c r="C444" s="40">
        <v>272</v>
      </c>
      <c r="D444" s="44"/>
      <c r="E444" s="44"/>
      <c r="F444" s="44"/>
    </row>
    <row r="445" spans="1:6" s="70" customFormat="1" ht="31.5">
      <c r="A445" s="224" t="s">
        <v>1067</v>
      </c>
      <c r="B445" s="37" t="s">
        <v>473</v>
      </c>
      <c r="C445" s="38"/>
      <c r="D445" s="44"/>
      <c r="E445" s="44"/>
      <c r="F445" s="44"/>
    </row>
    <row r="446" spans="1:6" s="70" customFormat="1" ht="23.25" customHeight="1">
      <c r="A446" s="245" t="s">
        <v>338</v>
      </c>
      <c r="B446" s="39"/>
      <c r="C446" s="40"/>
      <c r="D446" s="42">
        <f>D447+D456+D472+D477+D466</f>
        <v>0</v>
      </c>
      <c r="E446" s="42">
        <f>E447+E456+E472+E477+E466</f>
        <v>0</v>
      </c>
      <c r="F446" s="42">
        <f>F447+F456+F472+F477+F466</f>
        <v>0</v>
      </c>
    </row>
    <row r="447" spans="1:6" s="70" customFormat="1" ht="15.75">
      <c r="A447" s="175" t="s">
        <v>685</v>
      </c>
      <c r="B447" s="37"/>
      <c r="C447" s="38">
        <v>225</v>
      </c>
      <c r="D447" s="41">
        <f>SUM(D448:D451)</f>
        <v>0</v>
      </c>
      <c r="E447" s="41">
        <f>SUM(E448:E451)</f>
        <v>0</v>
      </c>
      <c r="F447" s="41">
        <f>SUM(F448:F451)</f>
        <v>0</v>
      </c>
    </row>
    <row r="448" spans="1:6" s="70" customFormat="1" ht="15.75">
      <c r="A448" s="179" t="s">
        <v>165</v>
      </c>
      <c r="B448" s="37"/>
      <c r="C448" s="38"/>
      <c r="D448" s="44"/>
      <c r="E448" s="44"/>
      <c r="F448" s="44"/>
    </row>
    <row r="449" spans="1:6" s="70" customFormat="1" ht="15.75">
      <c r="A449" s="179" t="s">
        <v>1162</v>
      </c>
      <c r="B449" s="37"/>
      <c r="C449" s="38"/>
      <c r="D449" s="44"/>
      <c r="E449" s="44"/>
      <c r="F449" s="44"/>
    </row>
    <row r="450" spans="1:6" s="70" customFormat="1" ht="15.75">
      <c r="A450" s="179" t="s">
        <v>322</v>
      </c>
      <c r="B450" s="37"/>
      <c r="C450" s="38"/>
      <c r="D450" s="44"/>
      <c r="E450" s="44"/>
      <c r="F450" s="44"/>
    </row>
    <row r="451" spans="1:6" s="70" customFormat="1" ht="15" customHeight="1">
      <c r="A451" s="175" t="s">
        <v>323</v>
      </c>
      <c r="B451" s="37"/>
      <c r="C451" s="38"/>
      <c r="D451" s="44"/>
      <c r="E451" s="44"/>
      <c r="F451" s="44"/>
    </row>
    <row r="452" spans="1:6" s="70" customFormat="1" ht="15.75">
      <c r="A452" s="178" t="s">
        <v>135</v>
      </c>
      <c r="B452" s="37"/>
      <c r="C452" s="38"/>
      <c r="D452" s="100">
        <f>D453+D454</f>
        <v>0</v>
      </c>
      <c r="E452" s="100">
        <f>E453+E454</f>
        <v>0</v>
      </c>
      <c r="F452" s="100">
        <f>F453+F454</f>
        <v>0</v>
      </c>
    </row>
    <row r="453" spans="1:6" s="70" customFormat="1" ht="15.75">
      <c r="A453" s="178"/>
      <c r="B453" s="37">
        <v>243</v>
      </c>
      <c r="C453" s="38"/>
      <c r="D453" s="44"/>
      <c r="E453" s="44"/>
      <c r="F453" s="44"/>
    </row>
    <row r="454" spans="1:6" s="70" customFormat="1" ht="15.75">
      <c r="A454" s="175"/>
      <c r="B454" s="37">
        <v>244</v>
      </c>
      <c r="C454" s="38"/>
      <c r="D454" s="44"/>
      <c r="E454" s="44"/>
      <c r="F454" s="44"/>
    </row>
    <row r="455" spans="1:6" s="70" customFormat="1" ht="31.5">
      <c r="A455" s="224" t="s">
        <v>1067</v>
      </c>
      <c r="B455" s="37" t="s">
        <v>473</v>
      </c>
      <c r="C455" s="38"/>
      <c r="D455" s="44"/>
      <c r="E455" s="44"/>
      <c r="F455" s="44"/>
    </row>
    <row r="456" spans="1:6" s="70" customFormat="1" ht="15.75">
      <c r="A456" s="175" t="s">
        <v>366</v>
      </c>
      <c r="B456" s="37"/>
      <c r="C456" s="38">
        <v>226</v>
      </c>
      <c r="D456" s="41">
        <f>SUM(D457:D460)</f>
        <v>0</v>
      </c>
      <c r="E456" s="41">
        <f>SUM(E457:E460)</f>
        <v>0</v>
      </c>
      <c r="F456" s="41">
        <f>SUM(F457:F460)</f>
        <v>0</v>
      </c>
    </row>
    <row r="457" spans="1:6" s="70" customFormat="1" ht="15.75">
      <c r="A457" s="179" t="s">
        <v>321</v>
      </c>
      <c r="B457" s="37"/>
      <c r="C457" s="38"/>
      <c r="D457" s="44"/>
      <c r="E457" s="44"/>
      <c r="F457" s="44"/>
    </row>
    <row r="458" spans="1:6" s="70" customFormat="1" ht="15.75">
      <c r="A458" s="179" t="s">
        <v>1163</v>
      </c>
      <c r="B458" s="37"/>
      <c r="C458" s="38"/>
      <c r="D458" s="44"/>
      <c r="E458" s="44"/>
      <c r="F458" s="44"/>
    </row>
    <row r="459" spans="1:6" s="70" customFormat="1" ht="15.75">
      <c r="A459" s="179" t="s">
        <v>322</v>
      </c>
      <c r="B459" s="37"/>
      <c r="C459" s="38"/>
      <c r="D459" s="44"/>
      <c r="E459" s="44"/>
      <c r="F459" s="44"/>
    </row>
    <row r="460" spans="1:6" s="70" customFormat="1" ht="16.5" customHeight="1">
      <c r="A460" s="175" t="s">
        <v>323</v>
      </c>
      <c r="B460" s="37"/>
      <c r="C460" s="38"/>
      <c r="D460" s="44"/>
      <c r="E460" s="44"/>
      <c r="F460" s="44"/>
    </row>
    <row r="461" spans="1:6" s="70" customFormat="1" ht="15.75">
      <c r="A461" s="178" t="s">
        <v>136</v>
      </c>
      <c r="B461" s="37"/>
      <c r="C461" s="38"/>
      <c r="D461" s="100">
        <f>D462+D463+D464</f>
        <v>0</v>
      </c>
      <c r="E461" s="100">
        <f>E462+E463+E464</f>
        <v>0</v>
      </c>
      <c r="F461" s="100">
        <f>F462+F463+F464</f>
        <v>0</v>
      </c>
    </row>
    <row r="462" spans="1:6" s="70" customFormat="1" ht="15.75">
      <c r="A462" s="178"/>
      <c r="B462" s="37">
        <v>243</v>
      </c>
      <c r="C462" s="38"/>
      <c r="D462" s="44"/>
      <c r="E462" s="44"/>
      <c r="F462" s="44"/>
    </row>
    <row r="463" spans="1:6" s="70" customFormat="1" ht="15.75">
      <c r="A463" s="175"/>
      <c r="B463" s="37">
        <v>244</v>
      </c>
      <c r="C463" s="38"/>
      <c r="D463" s="44"/>
      <c r="E463" s="44"/>
      <c r="F463" s="44"/>
    </row>
    <row r="464" spans="1:6" s="70" customFormat="1" ht="15.75">
      <c r="A464" s="175"/>
      <c r="B464" s="37">
        <v>414</v>
      </c>
      <c r="C464" s="38"/>
      <c r="D464" s="44"/>
      <c r="E464" s="44"/>
      <c r="F464" s="44"/>
    </row>
    <row r="465" spans="1:6" s="70" customFormat="1" ht="31.5">
      <c r="A465" s="224" t="s">
        <v>1067</v>
      </c>
      <c r="B465" s="37" t="s">
        <v>473</v>
      </c>
      <c r="C465" s="38"/>
      <c r="D465" s="44"/>
      <c r="E465" s="44"/>
      <c r="F465" s="44"/>
    </row>
    <row r="466" spans="1:6" s="70" customFormat="1" ht="15" customHeight="1">
      <c r="A466" s="175" t="s">
        <v>993</v>
      </c>
      <c r="B466" s="37"/>
      <c r="C466" s="38">
        <v>240</v>
      </c>
      <c r="D466" s="44">
        <f>D467</f>
        <v>0</v>
      </c>
      <c r="E466" s="44">
        <f>E467</f>
        <v>0</v>
      </c>
      <c r="F466" s="44">
        <f>F467</f>
        <v>0</v>
      </c>
    </row>
    <row r="467" spans="1:6" s="70" customFormat="1" ht="30">
      <c r="A467" s="175" t="s">
        <v>649</v>
      </c>
      <c r="B467" s="37">
        <v>810</v>
      </c>
      <c r="C467" s="38">
        <v>241</v>
      </c>
      <c r="D467" s="44">
        <f>D468+D469+D470+D471</f>
        <v>0</v>
      </c>
      <c r="E467" s="44">
        <f>E468+E469+E470+E471</f>
        <v>0</v>
      </c>
      <c r="F467" s="44">
        <f>F468+F469+F470+F471</f>
        <v>0</v>
      </c>
    </row>
    <row r="468" spans="1:6" s="70" customFormat="1" ht="15.75">
      <c r="A468" s="179" t="s">
        <v>321</v>
      </c>
      <c r="B468" s="37"/>
      <c r="C468" s="38"/>
      <c r="D468" s="44"/>
      <c r="E468" s="44"/>
      <c r="F468" s="44"/>
    </row>
    <row r="469" spans="1:6" s="70" customFormat="1" ht="15.75">
      <c r="A469" s="179" t="s">
        <v>1163</v>
      </c>
      <c r="B469" s="37"/>
      <c r="C469" s="38"/>
      <c r="D469" s="44"/>
      <c r="E469" s="44"/>
      <c r="F469" s="44"/>
    </row>
    <row r="470" spans="1:6" s="70" customFormat="1" ht="15.75">
      <c r="A470" s="179" t="s">
        <v>322</v>
      </c>
      <c r="B470" s="37"/>
      <c r="C470" s="38"/>
      <c r="D470" s="44"/>
      <c r="E470" s="44"/>
      <c r="F470" s="44"/>
    </row>
    <row r="471" spans="1:6" s="70" customFormat="1" ht="15.75" customHeight="1">
      <c r="A471" s="175" t="s">
        <v>323</v>
      </c>
      <c r="B471" s="37"/>
      <c r="C471" s="38"/>
      <c r="D471" s="44"/>
      <c r="E471" s="44"/>
      <c r="F471" s="44"/>
    </row>
    <row r="472" spans="1:6" s="70" customFormat="1" ht="15.75">
      <c r="A472" s="175" t="s">
        <v>693</v>
      </c>
      <c r="B472" s="37"/>
      <c r="C472" s="38">
        <v>310</v>
      </c>
      <c r="D472" s="41">
        <f>D474+D473</f>
        <v>0</v>
      </c>
      <c r="E472" s="41">
        <f>E474+E473</f>
        <v>0</v>
      </c>
      <c r="F472" s="41">
        <f>F474+F473</f>
        <v>0</v>
      </c>
    </row>
    <row r="473" spans="1:6" s="70" customFormat="1" ht="15.75">
      <c r="A473" s="175" t="s">
        <v>632</v>
      </c>
      <c r="B473" s="37">
        <v>414</v>
      </c>
      <c r="C473" s="38"/>
      <c r="D473" s="44"/>
      <c r="E473" s="44"/>
      <c r="F473" s="44"/>
    </row>
    <row r="474" spans="1:6" s="70" customFormat="1" ht="15.75">
      <c r="A474" s="180" t="s">
        <v>314</v>
      </c>
      <c r="B474" s="37">
        <v>244</v>
      </c>
      <c r="C474" s="38"/>
      <c r="D474" s="44"/>
      <c r="E474" s="44"/>
      <c r="F474" s="44"/>
    </row>
    <row r="475" spans="1:6" s="70" customFormat="1" ht="15.75">
      <c r="A475" s="180" t="s">
        <v>268</v>
      </c>
      <c r="B475" s="37"/>
      <c r="C475" s="38">
        <v>271</v>
      </c>
      <c r="D475" s="44"/>
      <c r="E475" s="44"/>
      <c r="F475" s="44"/>
    </row>
    <row r="476" spans="1:6" s="70" customFormat="1" ht="31.5">
      <c r="A476" s="224" t="s">
        <v>1067</v>
      </c>
      <c r="B476" s="37" t="s">
        <v>473</v>
      </c>
      <c r="C476" s="38"/>
      <c r="D476" s="44"/>
      <c r="E476" s="44"/>
      <c r="F476" s="44"/>
    </row>
    <row r="477" spans="1:6" s="70" customFormat="1" ht="30">
      <c r="A477" s="175" t="s">
        <v>639</v>
      </c>
      <c r="B477" s="39">
        <v>244</v>
      </c>
      <c r="C477" s="38">
        <v>340</v>
      </c>
      <c r="D477" s="41">
        <f>SUM(D478:D479)</f>
        <v>0</v>
      </c>
      <c r="E477" s="41">
        <f>SUM(E478:E479)</f>
        <v>0</v>
      </c>
      <c r="F477" s="41">
        <f>SUM(F478:F479)</f>
        <v>0</v>
      </c>
    </row>
    <row r="478" spans="1:6" s="70" customFormat="1" ht="15.75">
      <c r="A478" s="179" t="s">
        <v>645</v>
      </c>
      <c r="B478" s="39"/>
      <c r="C478" s="40"/>
      <c r="D478" s="44"/>
      <c r="E478" s="44"/>
      <c r="F478" s="44"/>
    </row>
    <row r="479" spans="1:6" s="70" customFormat="1" ht="15.75">
      <c r="A479" s="246" t="s">
        <v>198</v>
      </c>
      <c r="B479" s="39"/>
      <c r="C479" s="40"/>
      <c r="D479" s="44"/>
      <c r="E479" s="44"/>
      <c r="F479" s="44"/>
    </row>
    <row r="480" spans="1:6" s="70" customFormat="1" ht="15.75">
      <c r="A480" s="246" t="s">
        <v>269</v>
      </c>
      <c r="B480" s="39"/>
      <c r="C480" s="40">
        <v>272</v>
      </c>
      <c r="D480" s="44"/>
      <c r="E480" s="44"/>
      <c r="F480" s="44"/>
    </row>
    <row r="481" spans="1:6" s="70" customFormat="1" ht="31.5">
      <c r="A481" s="208" t="s">
        <v>894</v>
      </c>
      <c r="B481" s="50"/>
      <c r="C481" s="237"/>
      <c r="D481" s="42">
        <f>D488+D492+D482+D495</f>
        <v>149540.52</v>
      </c>
      <c r="E481" s="42">
        <f>E488+E492+E482+E495</f>
        <v>149237.95</v>
      </c>
      <c r="F481" s="42">
        <f>F488+F492+F482+F495</f>
        <v>50237.95</v>
      </c>
    </row>
    <row r="482" spans="1:6" s="70" customFormat="1" ht="15.75">
      <c r="A482" s="175" t="s">
        <v>513</v>
      </c>
      <c r="B482" s="50"/>
      <c r="C482" s="96" t="s">
        <v>252</v>
      </c>
      <c r="D482" s="42">
        <f aca="true" t="shared" si="14" ref="D482:F487">D514</f>
        <v>0</v>
      </c>
      <c r="E482" s="42">
        <f t="shared" si="14"/>
        <v>0</v>
      </c>
      <c r="F482" s="42">
        <f t="shared" si="14"/>
        <v>0</v>
      </c>
    </row>
    <row r="483" spans="1:6" s="70" customFormat="1" ht="30">
      <c r="A483" s="175" t="s">
        <v>943</v>
      </c>
      <c r="B483" s="50"/>
      <c r="C483" s="96"/>
      <c r="D483" s="42">
        <f t="shared" si="14"/>
        <v>0</v>
      </c>
      <c r="E483" s="42">
        <f t="shared" si="14"/>
        <v>0</v>
      </c>
      <c r="F483" s="42">
        <f t="shared" si="14"/>
        <v>0</v>
      </c>
    </row>
    <row r="484" spans="1:6" s="70" customFormat="1" ht="15.75">
      <c r="A484" s="175" t="s">
        <v>619</v>
      </c>
      <c r="B484" s="50"/>
      <c r="C484" s="96"/>
      <c r="D484" s="42">
        <f t="shared" si="14"/>
        <v>0</v>
      </c>
      <c r="E484" s="42">
        <f t="shared" si="14"/>
        <v>0</v>
      </c>
      <c r="F484" s="42">
        <f t="shared" si="14"/>
        <v>0</v>
      </c>
    </row>
    <row r="485" spans="1:6" s="70" customFormat="1" ht="15.75">
      <c r="A485" s="175" t="s">
        <v>185</v>
      </c>
      <c r="B485" s="50"/>
      <c r="C485" s="96"/>
      <c r="D485" s="42">
        <f t="shared" si="14"/>
        <v>0</v>
      </c>
      <c r="E485" s="42">
        <f t="shared" si="14"/>
        <v>0</v>
      </c>
      <c r="F485" s="42">
        <f t="shared" si="14"/>
        <v>0</v>
      </c>
    </row>
    <row r="486" spans="1:6" s="70" customFormat="1" ht="30">
      <c r="A486" s="175" t="s">
        <v>937</v>
      </c>
      <c r="B486" s="50"/>
      <c r="C486" s="96"/>
      <c r="D486" s="42">
        <f t="shared" si="14"/>
        <v>0</v>
      </c>
      <c r="E486" s="42">
        <f t="shared" si="14"/>
        <v>0</v>
      </c>
      <c r="F486" s="42">
        <f t="shared" si="14"/>
        <v>0</v>
      </c>
    </row>
    <row r="487" spans="1:6" s="70" customFormat="1" ht="15.75">
      <c r="A487" s="175" t="s">
        <v>620</v>
      </c>
      <c r="B487" s="50"/>
      <c r="C487" s="96"/>
      <c r="D487" s="42">
        <f t="shared" si="14"/>
        <v>0</v>
      </c>
      <c r="E487" s="42">
        <f t="shared" si="14"/>
        <v>0</v>
      </c>
      <c r="F487" s="42">
        <f t="shared" si="14"/>
        <v>0</v>
      </c>
    </row>
    <row r="488" spans="1:6" s="70" customFormat="1" ht="15.75">
      <c r="A488" s="175" t="s">
        <v>826</v>
      </c>
      <c r="B488" s="37"/>
      <c r="C488" s="38">
        <v>226</v>
      </c>
      <c r="D488" s="42">
        <f>D489+D490+D491</f>
        <v>50540.52</v>
      </c>
      <c r="E488" s="42">
        <f>E489+E490+E491</f>
        <v>50237.95</v>
      </c>
      <c r="F488" s="42">
        <f>F489+F490+F491</f>
        <v>50237.95</v>
      </c>
    </row>
    <row r="489" spans="1:6" s="70" customFormat="1" ht="15.75">
      <c r="A489" s="180" t="s">
        <v>829</v>
      </c>
      <c r="B489" s="37"/>
      <c r="C489" s="38"/>
      <c r="D489" s="41">
        <f>D524</f>
        <v>0</v>
      </c>
      <c r="E489" s="41">
        <f>E524</f>
        <v>0</v>
      </c>
      <c r="F489" s="41">
        <f>F524</f>
        <v>0</v>
      </c>
    </row>
    <row r="490" spans="1:6" s="70" customFormat="1" ht="15.75">
      <c r="A490" s="180" t="s">
        <v>830</v>
      </c>
      <c r="B490" s="37"/>
      <c r="C490" s="38"/>
      <c r="D490" s="41">
        <f>D525+D500</f>
        <v>25000</v>
      </c>
      <c r="E490" s="41">
        <f>E525+E500</f>
        <v>25000</v>
      </c>
      <c r="F490" s="41">
        <f>F525+F500</f>
        <v>25000</v>
      </c>
    </row>
    <row r="491" spans="1:6" s="70" customFormat="1" ht="15.75">
      <c r="A491" s="180" t="s">
        <v>828</v>
      </c>
      <c r="B491" s="37"/>
      <c r="C491" s="38"/>
      <c r="D491" s="41">
        <f>D510+D504</f>
        <v>25540.519999999997</v>
      </c>
      <c r="E491" s="41">
        <f>E510+E504</f>
        <v>25237.949999999997</v>
      </c>
      <c r="F491" s="41">
        <f>F510+F504</f>
        <v>25237.949999999997</v>
      </c>
    </row>
    <row r="492" spans="1:6" s="70" customFormat="1" ht="15.75">
      <c r="A492" s="175" t="s">
        <v>693</v>
      </c>
      <c r="B492" s="37"/>
      <c r="C492" s="38">
        <v>310</v>
      </c>
      <c r="D492" s="41">
        <f>D493</f>
        <v>99000</v>
      </c>
      <c r="E492" s="41">
        <f>E493</f>
        <v>99000</v>
      </c>
      <c r="F492" s="41">
        <f>F493</f>
        <v>0</v>
      </c>
    </row>
    <row r="493" spans="1:6" s="70" customFormat="1" ht="15.75">
      <c r="A493" s="175" t="s">
        <v>796</v>
      </c>
      <c r="B493" s="39"/>
      <c r="C493" s="40"/>
      <c r="D493" s="41">
        <f>D530+D507</f>
        <v>99000</v>
      </c>
      <c r="E493" s="41">
        <f>E530+E507</f>
        <v>99000</v>
      </c>
      <c r="F493" s="41">
        <f>F530+F507</f>
        <v>0</v>
      </c>
    </row>
    <row r="494" spans="1:6" s="70" customFormat="1" ht="15.75">
      <c r="A494" s="175" t="s">
        <v>268</v>
      </c>
      <c r="B494" s="39"/>
      <c r="C494" s="40">
        <v>271</v>
      </c>
      <c r="D494" s="41"/>
      <c r="E494" s="41"/>
      <c r="F494" s="41">
        <f>F508+F534</f>
        <v>0</v>
      </c>
    </row>
    <row r="495" spans="1:6" s="70" customFormat="1" ht="30">
      <c r="A495" s="175" t="s">
        <v>639</v>
      </c>
      <c r="B495" s="39"/>
      <c r="C495" s="38">
        <v>340</v>
      </c>
      <c r="D495" s="41">
        <f>D496+D497</f>
        <v>0</v>
      </c>
      <c r="E495" s="41">
        <f>E496+E497</f>
        <v>0</v>
      </c>
      <c r="F495" s="41">
        <f>F496+F497</f>
        <v>0</v>
      </c>
    </row>
    <row r="496" spans="1:6" s="70" customFormat="1" ht="15.75">
      <c r="A496" s="179" t="s">
        <v>645</v>
      </c>
      <c r="B496" s="39"/>
      <c r="C496" s="40"/>
      <c r="D496" s="41">
        <f>D536</f>
        <v>0</v>
      </c>
      <c r="E496" s="41">
        <f>E536</f>
        <v>0</v>
      </c>
      <c r="F496" s="41">
        <f>F536</f>
        <v>0</v>
      </c>
    </row>
    <row r="497" spans="1:6" s="70" customFormat="1" ht="15.75">
      <c r="A497" s="246" t="s">
        <v>198</v>
      </c>
      <c r="B497" s="39"/>
      <c r="C497" s="40"/>
      <c r="D497" s="41">
        <f>D537+D538</f>
        <v>0</v>
      </c>
      <c r="E497" s="41">
        <f>E537+E538</f>
        <v>0</v>
      </c>
      <c r="F497" s="41">
        <f>F537+F538</f>
        <v>0</v>
      </c>
    </row>
    <row r="498" spans="1:6" s="70" customFormat="1" ht="15.75">
      <c r="A498" s="246" t="s">
        <v>269</v>
      </c>
      <c r="B498" s="39"/>
      <c r="C498" s="40">
        <v>272</v>
      </c>
      <c r="D498" s="41"/>
      <c r="E498" s="41"/>
      <c r="F498" s="41">
        <f>F539</f>
        <v>0</v>
      </c>
    </row>
    <row r="499" spans="1:6" s="70" customFormat="1" ht="63">
      <c r="A499" s="212" t="s">
        <v>876</v>
      </c>
      <c r="B499" s="54"/>
      <c r="C499" s="96"/>
      <c r="D499" s="42">
        <f>D500</f>
        <v>0</v>
      </c>
      <c r="E499" s="42">
        <f>E500</f>
        <v>0</v>
      </c>
      <c r="F499" s="42">
        <f>F500</f>
        <v>0</v>
      </c>
    </row>
    <row r="500" spans="1:6" s="70" customFormat="1" ht="30">
      <c r="A500" s="175" t="s">
        <v>421</v>
      </c>
      <c r="B500" s="54" t="s">
        <v>544</v>
      </c>
      <c r="C500" s="96" t="s">
        <v>929</v>
      </c>
      <c r="D500" s="41">
        <f>D501+D502</f>
        <v>0</v>
      </c>
      <c r="E500" s="41">
        <f>E501+E502</f>
        <v>0</v>
      </c>
      <c r="F500" s="41">
        <f>F501+F502</f>
        <v>0</v>
      </c>
    </row>
    <row r="501" spans="1:6" s="70" customFormat="1" ht="15.75">
      <c r="A501" s="190" t="s">
        <v>877</v>
      </c>
      <c r="B501" s="54"/>
      <c r="C501" s="96"/>
      <c r="D501" s="44"/>
      <c r="E501" s="44"/>
      <c r="F501" s="44"/>
    </row>
    <row r="502" spans="1:6" s="70" customFormat="1" ht="15.75">
      <c r="A502" s="190" t="s">
        <v>878</v>
      </c>
      <c r="B502" s="54"/>
      <c r="C502" s="96"/>
      <c r="D502" s="44"/>
      <c r="E502" s="44"/>
      <c r="F502" s="44"/>
    </row>
    <row r="503" spans="1:6" s="70" customFormat="1" ht="31.5">
      <c r="A503" s="212" t="s">
        <v>217</v>
      </c>
      <c r="B503" s="54"/>
      <c r="C503" s="96"/>
      <c r="D503" s="42">
        <f>D504+D507</f>
        <v>99000</v>
      </c>
      <c r="E503" s="42">
        <f>E504+E507</f>
        <v>99000</v>
      </c>
      <c r="F503" s="42">
        <f>F504+F507</f>
        <v>0</v>
      </c>
    </row>
    <row r="504" spans="1:6" s="70" customFormat="1" ht="15.75">
      <c r="A504" s="175" t="s">
        <v>143</v>
      </c>
      <c r="B504" s="54" t="s">
        <v>544</v>
      </c>
      <c r="C504" s="96" t="s">
        <v>929</v>
      </c>
      <c r="D504" s="41">
        <f>D505+D506</f>
        <v>0</v>
      </c>
      <c r="E504" s="41">
        <f>E505+E506</f>
        <v>0</v>
      </c>
      <c r="F504" s="41">
        <f>F505+F506</f>
        <v>0</v>
      </c>
    </row>
    <row r="505" spans="1:6" s="70" customFormat="1" ht="15.75">
      <c r="A505" s="190" t="s">
        <v>218</v>
      </c>
      <c r="B505" s="54"/>
      <c r="C505" s="96"/>
      <c r="D505" s="44"/>
      <c r="E505" s="44"/>
      <c r="F505" s="44"/>
    </row>
    <row r="506" spans="1:6" s="70" customFormat="1" ht="15.75">
      <c r="A506" s="190" t="s">
        <v>429</v>
      </c>
      <c r="B506" s="54"/>
      <c r="C506" s="96"/>
      <c r="D506" s="44"/>
      <c r="E506" s="44"/>
      <c r="F506" s="44"/>
    </row>
    <row r="507" spans="1:6" s="70" customFormat="1" ht="25.5">
      <c r="A507" s="187" t="s">
        <v>133</v>
      </c>
      <c r="B507" s="37">
        <v>244</v>
      </c>
      <c r="C507" s="38">
        <v>310</v>
      </c>
      <c r="D507" s="44">
        <v>99000</v>
      </c>
      <c r="E507" s="44">
        <v>99000</v>
      </c>
      <c r="F507" s="44"/>
    </row>
    <row r="508" spans="1:6" s="70" customFormat="1" ht="15.75">
      <c r="A508" s="187" t="s">
        <v>268</v>
      </c>
      <c r="B508" s="37"/>
      <c r="C508" s="38">
        <v>271</v>
      </c>
      <c r="D508" s="44"/>
      <c r="E508" s="44"/>
      <c r="F508" s="44"/>
    </row>
    <row r="509" spans="1:6" s="70" customFormat="1" ht="31.5">
      <c r="A509" s="208" t="s">
        <v>881</v>
      </c>
      <c r="B509" s="54"/>
      <c r="C509" s="96"/>
      <c r="D509" s="41">
        <f>D510</f>
        <v>25540.519999999997</v>
      </c>
      <c r="E509" s="41">
        <f>E510</f>
        <v>25237.949999999997</v>
      </c>
      <c r="F509" s="41">
        <f>F510</f>
        <v>25237.949999999997</v>
      </c>
    </row>
    <row r="510" spans="1:6" s="70" customFormat="1" ht="15.75">
      <c r="A510" s="175" t="s">
        <v>143</v>
      </c>
      <c r="B510" s="37">
        <v>244</v>
      </c>
      <c r="C510" s="38">
        <v>226</v>
      </c>
      <c r="D510" s="41">
        <f>D511+D512</f>
        <v>25540.519999999997</v>
      </c>
      <c r="E510" s="41">
        <f>E511+E512</f>
        <v>25237.949999999997</v>
      </c>
      <c r="F510" s="41">
        <f>F511+F512</f>
        <v>25237.949999999997</v>
      </c>
    </row>
    <row r="511" spans="1:6" s="70" customFormat="1" ht="15.75">
      <c r="A511" s="190" t="s">
        <v>879</v>
      </c>
      <c r="B511" s="54"/>
      <c r="C511" s="96"/>
      <c r="D511" s="203">
        <v>17730.1</v>
      </c>
      <c r="E511" s="203">
        <v>17427.53</v>
      </c>
      <c r="F511" s="203">
        <v>17427.53</v>
      </c>
    </row>
    <row r="512" spans="1:6" s="70" customFormat="1" ht="15.75">
      <c r="A512" s="190" t="s">
        <v>880</v>
      </c>
      <c r="B512" s="54"/>
      <c r="C512" s="96"/>
      <c r="D512" s="203">
        <v>7810.42</v>
      </c>
      <c r="E512" s="203">
        <v>7810.42</v>
      </c>
      <c r="F512" s="203">
        <v>7810.42</v>
      </c>
    </row>
    <row r="513" spans="1:6" s="70" customFormat="1" ht="31.5">
      <c r="A513" s="224" t="s">
        <v>1019</v>
      </c>
      <c r="B513" s="37"/>
      <c r="C513" s="38"/>
      <c r="D513" s="41">
        <f>D514+D523+D530+D535</f>
        <v>25000</v>
      </c>
      <c r="E513" s="41">
        <f>E514+E523+E530+E535</f>
        <v>25000</v>
      </c>
      <c r="F513" s="41">
        <f>F514+F523+F530+F535</f>
        <v>25000</v>
      </c>
    </row>
    <row r="514" spans="1:6" s="70" customFormat="1" ht="15.75">
      <c r="A514" s="175" t="s">
        <v>250</v>
      </c>
      <c r="B514" s="37"/>
      <c r="C514" s="38">
        <v>225</v>
      </c>
      <c r="D514" s="41">
        <f>SUM(D515:D519)</f>
        <v>0</v>
      </c>
      <c r="E514" s="41">
        <f>SUM(E515:E519)</f>
        <v>0</v>
      </c>
      <c r="F514" s="41">
        <f>SUM(F515:F519)</f>
        <v>0</v>
      </c>
    </row>
    <row r="515" spans="1:6" s="70" customFormat="1" ht="30">
      <c r="A515" s="175" t="s">
        <v>943</v>
      </c>
      <c r="B515" s="37"/>
      <c r="C515" s="38"/>
      <c r="D515" s="44"/>
      <c r="E515" s="44"/>
      <c r="F515" s="44"/>
    </row>
    <row r="516" spans="1:6" s="70" customFormat="1" ht="15.75">
      <c r="A516" s="175" t="s">
        <v>619</v>
      </c>
      <c r="B516" s="37"/>
      <c r="C516" s="38"/>
      <c r="D516" s="44"/>
      <c r="E516" s="44"/>
      <c r="F516" s="44"/>
    </row>
    <row r="517" spans="1:6" s="70" customFormat="1" ht="15.75">
      <c r="A517" s="175" t="s">
        <v>185</v>
      </c>
      <c r="B517" s="37"/>
      <c r="C517" s="38"/>
      <c r="D517" s="44"/>
      <c r="E517" s="44"/>
      <c r="F517" s="44"/>
    </row>
    <row r="518" spans="1:6" s="70" customFormat="1" ht="30">
      <c r="A518" s="175" t="s">
        <v>937</v>
      </c>
      <c r="B518" s="37"/>
      <c r="C518" s="38"/>
      <c r="D518" s="44"/>
      <c r="E518" s="44"/>
      <c r="F518" s="44"/>
    </row>
    <row r="519" spans="1:6" s="70" customFormat="1" ht="15.75">
      <c r="A519" s="175" t="s">
        <v>620</v>
      </c>
      <c r="B519" s="37"/>
      <c r="C519" s="38"/>
      <c r="D519" s="44"/>
      <c r="E519" s="44"/>
      <c r="F519" s="44"/>
    </row>
    <row r="520" spans="1:6" s="70" customFormat="1" ht="15.75">
      <c r="A520" s="178" t="s">
        <v>140</v>
      </c>
      <c r="B520" s="37"/>
      <c r="C520" s="38"/>
      <c r="D520" s="100">
        <f>SUM(D521:D522)</f>
        <v>0</v>
      </c>
      <c r="E520" s="100">
        <f>SUM(E521:E522)</f>
        <v>0</v>
      </c>
      <c r="F520" s="100">
        <f>SUM(F521:F522)</f>
        <v>0</v>
      </c>
    </row>
    <row r="521" spans="1:6" s="70" customFormat="1" ht="15.75">
      <c r="A521" s="175"/>
      <c r="B521" s="37">
        <v>243</v>
      </c>
      <c r="C521" s="38"/>
      <c r="D521" s="44"/>
      <c r="E521" s="44"/>
      <c r="F521" s="44"/>
    </row>
    <row r="522" spans="1:6" s="70" customFormat="1" ht="15.75">
      <c r="A522" s="175"/>
      <c r="B522" s="37">
        <v>244</v>
      </c>
      <c r="C522" s="38"/>
      <c r="D522" s="44"/>
      <c r="E522" s="44"/>
      <c r="F522" s="44"/>
    </row>
    <row r="523" spans="1:6" s="70" customFormat="1" ht="15.75">
      <c r="A523" s="175" t="s">
        <v>505</v>
      </c>
      <c r="B523" s="37"/>
      <c r="C523" s="38">
        <v>226</v>
      </c>
      <c r="D523" s="44">
        <f>D524+D525</f>
        <v>25000</v>
      </c>
      <c r="E523" s="44">
        <f>E524+E525</f>
        <v>25000</v>
      </c>
      <c r="F523" s="44">
        <f>F524+F525</f>
        <v>25000</v>
      </c>
    </row>
    <row r="524" spans="1:6" s="70" customFormat="1" ht="15.75">
      <c r="A524" s="180" t="s">
        <v>829</v>
      </c>
      <c r="B524" s="37"/>
      <c r="C524" s="38"/>
      <c r="D524" s="44"/>
      <c r="E524" s="44"/>
      <c r="F524" s="44"/>
    </row>
    <row r="525" spans="1:6" s="70" customFormat="1" ht="15.75">
      <c r="A525" s="180" t="s">
        <v>830</v>
      </c>
      <c r="B525" s="37"/>
      <c r="C525" s="38"/>
      <c r="D525" s="203">
        <v>25000</v>
      </c>
      <c r="E525" s="203">
        <v>25000</v>
      </c>
      <c r="F525" s="203">
        <v>25000</v>
      </c>
    </row>
    <row r="526" spans="1:6" s="70" customFormat="1" ht="15.75">
      <c r="A526" s="178" t="s">
        <v>141</v>
      </c>
      <c r="B526" s="37"/>
      <c r="C526" s="38"/>
      <c r="D526" s="100">
        <f>SUM(D527:D529)</f>
        <v>25000</v>
      </c>
      <c r="E526" s="100">
        <f>SUM(E527:E529)</f>
        <v>25000</v>
      </c>
      <c r="F526" s="100">
        <f>SUM(F527:F529)</f>
        <v>25000</v>
      </c>
    </row>
    <row r="527" spans="1:6" s="70" customFormat="1" ht="15.75">
      <c r="A527" s="180"/>
      <c r="B527" s="37">
        <v>243</v>
      </c>
      <c r="C527" s="38"/>
      <c r="D527" s="44"/>
      <c r="E527" s="44"/>
      <c r="F527" s="44"/>
    </row>
    <row r="528" spans="1:6" s="70" customFormat="1" ht="15.75">
      <c r="A528" s="180"/>
      <c r="B528" s="37">
        <v>244</v>
      </c>
      <c r="C528" s="38"/>
      <c r="D528" s="44">
        <v>25000</v>
      </c>
      <c r="E528" s="44">
        <v>25000</v>
      </c>
      <c r="F528" s="44">
        <v>25000</v>
      </c>
    </row>
    <row r="529" spans="1:6" s="70" customFormat="1" ht="15.75">
      <c r="A529" s="180"/>
      <c r="B529" s="37">
        <v>414</v>
      </c>
      <c r="C529" s="38"/>
      <c r="D529" s="44"/>
      <c r="E529" s="44"/>
      <c r="F529" s="44"/>
    </row>
    <row r="530" spans="1:6" s="70" customFormat="1" ht="30">
      <c r="A530" s="175" t="s">
        <v>133</v>
      </c>
      <c r="B530" s="37"/>
      <c r="C530" s="38">
        <v>310</v>
      </c>
      <c r="D530" s="41">
        <f>SUM(D531:D533)</f>
        <v>0</v>
      </c>
      <c r="E530" s="41">
        <f>SUM(E531:E533)</f>
        <v>0</v>
      </c>
      <c r="F530" s="41">
        <f>SUM(F531:F533)</f>
        <v>0</v>
      </c>
    </row>
    <row r="531" spans="1:6" s="70" customFormat="1" ht="15.75">
      <c r="A531" s="180"/>
      <c r="B531" s="37">
        <v>243</v>
      </c>
      <c r="C531" s="38"/>
      <c r="D531" s="44"/>
      <c r="E531" s="44"/>
      <c r="F531" s="44"/>
    </row>
    <row r="532" spans="1:6" s="70" customFormat="1" ht="15.75">
      <c r="A532" s="180"/>
      <c r="B532" s="37">
        <v>244</v>
      </c>
      <c r="C532" s="38"/>
      <c r="D532" s="44"/>
      <c r="E532" s="44"/>
      <c r="F532" s="44"/>
    </row>
    <row r="533" spans="1:6" s="70" customFormat="1" ht="15.75">
      <c r="A533" s="180"/>
      <c r="B533" s="37">
        <v>414</v>
      </c>
      <c r="C533" s="38"/>
      <c r="D533" s="44"/>
      <c r="E533" s="44"/>
      <c r="F533" s="44"/>
    </row>
    <row r="534" spans="1:6" s="70" customFormat="1" ht="15.75">
      <c r="A534" s="180" t="s">
        <v>268</v>
      </c>
      <c r="B534" s="37"/>
      <c r="C534" s="38">
        <v>271</v>
      </c>
      <c r="D534" s="44"/>
      <c r="E534" s="44"/>
      <c r="F534" s="44"/>
    </row>
    <row r="535" spans="1:6" s="70" customFormat="1" ht="30">
      <c r="A535" s="175" t="s">
        <v>639</v>
      </c>
      <c r="B535" s="37"/>
      <c r="C535" s="38">
        <v>340</v>
      </c>
      <c r="D535" s="41">
        <f>D536+D537+D538</f>
        <v>0</v>
      </c>
      <c r="E535" s="41">
        <f>E536+E537+E538</f>
        <v>0</v>
      </c>
      <c r="F535" s="41">
        <f>F536+F537+F538</f>
        <v>0</v>
      </c>
    </row>
    <row r="536" spans="1:6" s="70" customFormat="1" ht="15.75">
      <c r="A536" s="179" t="s">
        <v>251</v>
      </c>
      <c r="B536" s="37">
        <v>244</v>
      </c>
      <c r="C536" s="38"/>
      <c r="D536" s="44"/>
      <c r="E536" s="44"/>
      <c r="F536" s="44"/>
    </row>
    <row r="537" spans="1:6" s="70" customFormat="1" ht="15.75">
      <c r="A537" s="179" t="s">
        <v>623</v>
      </c>
      <c r="B537" s="37">
        <v>244</v>
      </c>
      <c r="C537" s="38"/>
      <c r="D537" s="44"/>
      <c r="E537" s="44"/>
      <c r="F537" s="44"/>
    </row>
    <row r="538" spans="1:6" s="70" customFormat="1" ht="15.75">
      <c r="A538" s="179" t="s">
        <v>623</v>
      </c>
      <c r="B538" s="37">
        <v>414</v>
      </c>
      <c r="C538" s="38"/>
      <c r="D538" s="44"/>
      <c r="E538" s="44"/>
      <c r="F538" s="44"/>
    </row>
    <row r="539" spans="1:6" s="70" customFormat="1" ht="15.75">
      <c r="A539" s="179" t="s">
        <v>269</v>
      </c>
      <c r="B539" s="37"/>
      <c r="C539" s="38">
        <v>272</v>
      </c>
      <c r="D539" s="44"/>
      <c r="E539" s="44"/>
      <c r="F539" s="44"/>
    </row>
    <row r="540" spans="1:6" ht="31.5">
      <c r="A540" s="208" t="s">
        <v>895</v>
      </c>
      <c r="B540" s="50"/>
      <c r="C540" s="237"/>
      <c r="D540" s="171">
        <f>SUM(D541,D570)</f>
        <v>350860.53</v>
      </c>
      <c r="E540" s="171">
        <f>SUM(E541,E570)</f>
        <v>350860.53</v>
      </c>
      <c r="F540" s="171">
        <f>SUM(F541,F570)</f>
        <v>268513.73</v>
      </c>
    </row>
    <row r="541" spans="1:6" ht="15.75">
      <c r="A541" s="175" t="s">
        <v>676</v>
      </c>
      <c r="B541" s="39"/>
      <c r="C541" s="40">
        <v>200</v>
      </c>
      <c r="D541" s="41">
        <f>D542+D562+D565+D567</f>
        <v>297106.53</v>
      </c>
      <c r="E541" s="41">
        <f>E542+E562+E565+E567</f>
        <v>297106.53</v>
      </c>
      <c r="F541" s="41">
        <f>F542+F562+F565+F567</f>
        <v>260220.73</v>
      </c>
    </row>
    <row r="542" spans="1:6" ht="15.75">
      <c r="A542" s="175" t="s">
        <v>681</v>
      </c>
      <c r="B542" s="39"/>
      <c r="C542" s="40">
        <v>220</v>
      </c>
      <c r="D542" s="41">
        <f>D549+D555+D543+D544</f>
        <v>297106.53</v>
      </c>
      <c r="E542" s="41">
        <f>E549+E555+E543+E544</f>
        <v>297106.53</v>
      </c>
      <c r="F542" s="41">
        <f>F549+F555+F543+F544</f>
        <v>260220.73</v>
      </c>
    </row>
    <row r="543" spans="1:6" ht="30">
      <c r="A543" s="175" t="s">
        <v>511</v>
      </c>
      <c r="B543" s="37"/>
      <c r="C543" s="38">
        <v>222</v>
      </c>
      <c r="D543" s="41">
        <f>D698</f>
        <v>0</v>
      </c>
      <c r="E543" s="41">
        <f>E698</f>
        <v>0</v>
      </c>
      <c r="F543" s="41">
        <f>F698</f>
        <v>0</v>
      </c>
    </row>
    <row r="544" spans="1:6" ht="15.75">
      <c r="A544" s="175" t="s">
        <v>684</v>
      </c>
      <c r="B544" s="37"/>
      <c r="C544" s="38">
        <v>223</v>
      </c>
      <c r="D544" s="41">
        <f>D545+D546+D547</f>
        <v>0</v>
      </c>
      <c r="E544" s="41">
        <f>E545+E546+E547</f>
        <v>0</v>
      </c>
      <c r="F544" s="41">
        <f>F545+F546+F547</f>
        <v>0</v>
      </c>
    </row>
    <row r="545" spans="1:6" ht="15.75">
      <c r="A545" s="180" t="s">
        <v>180</v>
      </c>
      <c r="B545" s="37"/>
      <c r="C545" s="38"/>
      <c r="D545" s="41">
        <f aca="true" t="shared" si="15" ref="D545:F548">D657</f>
        <v>0</v>
      </c>
      <c r="E545" s="41">
        <f t="shared" si="15"/>
        <v>0</v>
      </c>
      <c r="F545" s="41">
        <f t="shared" si="15"/>
        <v>0</v>
      </c>
    </row>
    <row r="546" spans="1:6" ht="15.75">
      <c r="A546" s="175" t="s">
        <v>181</v>
      </c>
      <c r="B546" s="37"/>
      <c r="C546" s="38"/>
      <c r="D546" s="41">
        <f t="shared" si="15"/>
        <v>0</v>
      </c>
      <c r="E546" s="41">
        <f t="shared" si="15"/>
        <v>0</v>
      </c>
      <c r="F546" s="41">
        <f t="shared" si="15"/>
        <v>0</v>
      </c>
    </row>
    <row r="547" spans="1:6" ht="15.75">
      <c r="A547" s="175" t="s">
        <v>182</v>
      </c>
      <c r="B547" s="37"/>
      <c r="C547" s="38"/>
      <c r="D547" s="41">
        <f t="shared" si="15"/>
        <v>0</v>
      </c>
      <c r="E547" s="41">
        <f t="shared" si="15"/>
        <v>0</v>
      </c>
      <c r="F547" s="41">
        <f t="shared" si="15"/>
        <v>0</v>
      </c>
    </row>
    <row r="548" spans="1:6" ht="30">
      <c r="A548" s="175" t="s">
        <v>785</v>
      </c>
      <c r="B548" s="37"/>
      <c r="C548" s="38">
        <v>224</v>
      </c>
      <c r="D548" s="41">
        <f t="shared" si="15"/>
        <v>0</v>
      </c>
      <c r="E548" s="41">
        <f t="shared" si="15"/>
        <v>0</v>
      </c>
      <c r="F548" s="41">
        <f t="shared" si="15"/>
        <v>0</v>
      </c>
    </row>
    <row r="549" spans="1:6" ht="15.75">
      <c r="A549" s="175" t="s">
        <v>513</v>
      </c>
      <c r="B549" s="37"/>
      <c r="C549" s="38">
        <v>225</v>
      </c>
      <c r="D549" s="41">
        <f>SUM(D550:D552)</f>
        <v>0</v>
      </c>
      <c r="E549" s="41">
        <f>SUM(E550:E552)</f>
        <v>0</v>
      </c>
      <c r="F549" s="41">
        <f>SUM(F550:F552)</f>
        <v>0</v>
      </c>
    </row>
    <row r="550" spans="1:6" ht="30">
      <c r="A550" s="175" t="s">
        <v>943</v>
      </c>
      <c r="B550" s="37"/>
      <c r="C550" s="38"/>
      <c r="D550" s="41">
        <f>D700</f>
        <v>0</v>
      </c>
      <c r="E550" s="41">
        <f>E700</f>
        <v>0</v>
      </c>
      <c r="F550" s="41">
        <f>F700</f>
        <v>0</v>
      </c>
    </row>
    <row r="551" spans="1:6" ht="18" customHeight="1">
      <c r="A551" s="175" t="s">
        <v>619</v>
      </c>
      <c r="B551" s="39"/>
      <c r="C551" s="40"/>
      <c r="D551" s="41">
        <f aca="true" t="shared" si="16" ref="D551:F552">D584+D663+D701</f>
        <v>0</v>
      </c>
      <c r="E551" s="41">
        <f t="shared" si="16"/>
        <v>0</v>
      </c>
      <c r="F551" s="41">
        <f t="shared" si="16"/>
        <v>0</v>
      </c>
    </row>
    <row r="552" spans="1:6" ht="15.75">
      <c r="A552" s="175" t="s">
        <v>185</v>
      </c>
      <c r="B552" s="39"/>
      <c r="C552" s="40"/>
      <c r="D552" s="41">
        <f t="shared" si="16"/>
        <v>0</v>
      </c>
      <c r="E552" s="41">
        <f t="shared" si="16"/>
        <v>0</v>
      </c>
      <c r="F552" s="41">
        <f t="shared" si="16"/>
        <v>0</v>
      </c>
    </row>
    <row r="553" spans="1:6" ht="30">
      <c r="A553" s="175" t="s">
        <v>937</v>
      </c>
      <c r="B553" s="39"/>
      <c r="C553" s="40"/>
      <c r="D553" s="41">
        <f aca="true" t="shared" si="17" ref="D553:F554">D586+D665</f>
        <v>0</v>
      </c>
      <c r="E553" s="41">
        <f t="shared" si="17"/>
        <v>0</v>
      </c>
      <c r="F553" s="41">
        <f t="shared" si="17"/>
        <v>0</v>
      </c>
    </row>
    <row r="554" spans="1:6" ht="15.75">
      <c r="A554" s="175" t="s">
        <v>620</v>
      </c>
      <c r="B554" s="39"/>
      <c r="C554" s="40"/>
      <c r="D554" s="41">
        <f t="shared" si="17"/>
        <v>0</v>
      </c>
      <c r="E554" s="41">
        <f t="shared" si="17"/>
        <v>0</v>
      </c>
      <c r="F554" s="41">
        <f t="shared" si="17"/>
        <v>0</v>
      </c>
    </row>
    <row r="555" spans="1:6" ht="15.75">
      <c r="A555" s="175" t="s">
        <v>826</v>
      </c>
      <c r="B555" s="37"/>
      <c r="C555" s="38">
        <v>226</v>
      </c>
      <c r="D555" s="41">
        <f>SUM(D556:D561)</f>
        <v>297106.53</v>
      </c>
      <c r="E555" s="41">
        <f>SUM(E556:E561)</f>
        <v>297106.53</v>
      </c>
      <c r="F555" s="41">
        <f>SUM(F556:F561)</f>
        <v>260220.73</v>
      </c>
    </row>
    <row r="556" spans="1:7" ht="15.75">
      <c r="A556" s="180" t="s">
        <v>382</v>
      </c>
      <c r="B556" s="37"/>
      <c r="C556" s="38"/>
      <c r="D556" s="41">
        <f>D589+D671</f>
        <v>0</v>
      </c>
      <c r="E556" s="41">
        <f>E589+E671</f>
        <v>0</v>
      </c>
      <c r="F556" s="41">
        <f>F589+F671</f>
        <v>0</v>
      </c>
      <c r="G556" s="35">
        <f>G653+G705</f>
        <v>0</v>
      </c>
    </row>
    <row r="557" spans="1:6" ht="15.75">
      <c r="A557" s="242" t="s">
        <v>315</v>
      </c>
      <c r="B557" s="37"/>
      <c r="C557" s="38"/>
      <c r="D557" s="41">
        <f>D704</f>
        <v>97546.15</v>
      </c>
      <c r="E557" s="41">
        <f>E704</f>
        <v>97546.15</v>
      </c>
      <c r="F557" s="41">
        <f>F704</f>
        <v>105791.63</v>
      </c>
    </row>
    <row r="558" spans="1:6" ht="15.75">
      <c r="A558" s="180" t="s">
        <v>342</v>
      </c>
      <c r="B558" s="37"/>
      <c r="C558" s="38"/>
      <c r="D558" s="41">
        <f>D672+D590</f>
        <v>199560.38</v>
      </c>
      <c r="E558" s="41">
        <f>E672+E590</f>
        <v>199560.38</v>
      </c>
      <c r="F558" s="41">
        <f>F672+F590</f>
        <v>154429.1</v>
      </c>
    </row>
    <row r="559" spans="1:6" ht="15.75" customHeight="1">
      <c r="A559" s="175" t="s">
        <v>346</v>
      </c>
      <c r="B559" s="37"/>
      <c r="C559" s="38"/>
      <c r="D559" s="41">
        <f aca="true" t="shared" si="18" ref="D559:F561">D591</f>
        <v>0</v>
      </c>
      <c r="E559" s="41">
        <f t="shared" si="18"/>
        <v>0</v>
      </c>
      <c r="F559" s="41">
        <f t="shared" si="18"/>
        <v>0</v>
      </c>
    </row>
    <row r="560" spans="1:6" ht="30">
      <c r="A560" s="175" t="s">
        <v>347</v>
      </c>
      <c r="B560" s="37"/>
      <c r="C560" s="38"/>
      <c r="D560" s="41">
        <f t="shared" si="18"/>
        <v>0</v>
      </c>
      <c r="E560" s="41">
        <f t="shared" si="18"/>
        <v>0</v>
      </c>
      <c r="F560" s="41">
        <f t="shared" si="18"/>
        <v>0</v>
      </c>
    </row>
    <row r="561" spans="1:6" ht="15.75">
      <c r="A561" s="175" t="s">
        <v>365</v>
      </c>
      <c r="B561" s="37"/>
      <c r="C561" s="38"/>
      <c r="D561" s="41">
        <f t="shared" si="18"/>
        <v>0</v>
      </c>
      <c r="E561" s="41">
        <f t="shared" si="18"/>
        <v>0</v>
      </c>
      <c r="F561" s="41">
        <f t="shared" si="18"/>
        <v>0</v>
      </c>
    </row>
    <row r="562" spans="1:6" ht="15.75" customHeight="1">
      <c r="A562" s="175" t="s">
        <v>993</v>
      </c>
      <c r="B562" s="37"/>
      <c r="C562" s="38">
        <v>240</v>
      </c>
      <c r="D562" s="41">
        <f>D563+D564</f>
        <v>0</v>
      </c>
      <c r="E562" s="41">
        <f>E563+E564</f>
        <v>0</v>
      </c>
      <c r="F562" s="41">
        <f>F563+F564</f>
        <v>0</v>
      </c>
    </row>
    <row r="563" spans="1:6" ht="30">
      <c r="A563" s="175" t="s">
        <v>649</v>
      </c>
      <c r="B563" s="37"/>
      <c r="C563" s="38">
        <v>241</v>
      </c>
      <c r="D563" s="41">
        <f>D595+D679+D705</f>
        <v>0</v>
      </c>
      <c r="E563" s="41">
        <f>SUM(E595,E679,E705)</f>
        <v>0</v>
      </c>
      <c r="F563" s="41">
        <f>SUM(F595,F679,F705)</f>
        <v>0</v>
      </c>
    </row>
    <row r="564" spans="1:6" ht="16.5" customHeight="1">
      <c r="A564" s="175" t="s">
        <v>648</v>
      </c>
      <c r="B564" s="37"/>
      <c r="C564" s="38">
        <v>242</v>
      </c>
      <c r="D564" s="41">
        <f>SUM(D596,D706,D680)</f>
        <v>0</v>
      </c>
      <c r="E564" s="41">
        <f>SUM(E596,E706,E680)</f>
        <v>0</v>
      </c>
      <c r="F564" s="41">
        <f>SUM(F596,F706,F680)</f>
        <v>0</v>
      </c>
    </row>
    <row r="565" spans="1:6" ht="15.75">
      <c r="A565" s="181" t="s">
        <v>992</v>
      </c>
      <c r="B565" s="50"/>
      <c r="C565" s="237" t="s">
        <v>787</v>
      </c>
      <c r="D565" s="41">
        <f>D566</f>
        <v>0</v>
      </c>
      <c r="E565" s="41">
        <f>E566</f>
        <v>0</v>
      </c>
      <c r="F565" s="41">
        <f>F566</f>
        <v>0</v>
      </c>
    </row>
    <row r="566" spans="1:6" ht="30">
      <c r="A566" s="181" t="s">
        <v>657</v>
      </c>
      <c r="B566" s="54"/>
      <c r="C566" s="96" t="s">
        <v>788</v>
      </c>
      <c r="D566" s="41">
        <f>D708</f>
        <v>0</v>
      </c>
      <c r="E566" s="41">
        <f>E708</f>
        <v>0</v>
      </c>
      <c r="F566" s="41">
        <f>F708</f>
        <v>0</v>
      </c>
    </row>
    <row r="567" spans="1:6" ht="15.75">
      <c r="A567" s="175" t="s">
        <v>689</v>
      </c>
      <c r="B567" s="37"/>
      <c r="C567" s="38">
        <v>290</v>
      </c>
      <c r="D567" s="41">
        <f>D568+D569</f>
        <v>0</v>
      </c>
      <c r="E567" s="41">
        <f>E568+E569</f>
        <v>0</v>
      </c>
      <c r="F567" s="41">
        <f>F568+F569</f>
        <v>0</v>
      </c>
    </row>
    <row r="568" spans="1:6" ht="30">
      <c r="A568" s="177" t="s">
        <v>953</v>
      </c>
      <c r="B568" s="37"/>
      <c r="C568" s="38"/>
      <c r="D568" s="41">
        <f>D598+D710</f>
        <v>0</v>
      </c>
      <c r="E568" s="41">
        <f>E598+E710</f>
        <v>0</v>
      </c>
      <c r="F568" s="41">
        <f>F598+F710</f>
        <v>0</v>
      </c>
    </row>
    <row r="569" spans="1:6" ht="15.75">
      <c r="A569" s="173" t="s">
        <v>266</v>
      </c>
      <c r="B569" s="37"/>
      <c r="C569" s="38"/>
      <c r="D569" s="41">
        <f>D599+D683+D711</f>
        <v>0</v>
      </c>
      <c r="E569" s="41">
        <f>E599+E683+E711</f>
        <v>0</v>
      </c>
      <c r="F569" s="41">
        <f>F599+F683+F711</f>
        <v>0</v>
      </c>
    </row>
    <row r="570" spans="1:7" ht="15.75">
      <c r="A570" s="179" t="s">
        <v>631</v>
      </c>
      <c r="B570" s="37"/>
      <c r="C570" s="38">
        <v>300</v>
      </c>
      <c r="D570" s="41">
        <f>D571+D575</f>
        <v>53754</v>
      </c>
      <c r="E570" s="41">
        <f>E571+E575</f>
        <v>53754</v>
      </c>
      <c r="F570" s="41">
        <f>F571+F575</f>
        <v>8293</v>
      </c>
      <c r="G570" s="47" t="e">
        <f>#REF!</f>
        <v>#REF!</v>
      </c>
    </row>
    <row r="571" spans="1:6" ht="15.75">
      <c r="A571" s="175" t="s">
        <v>693</v>
      </c>
      <c r="B571" s="37"/>
      <c r="C571" s="38">
        <v>310</v>
      </c>
      <c r="D571" s="41">
        <f>D572+D573</f>
        <v>0</v>
      </c>
      <c r="E571" s="41">
        <f>E572+E573</f>
        <v>0</v>
      </c>
      <c r="F571" s="41">
        <f>F572+F573+F574</f>
        <v>0</v>
      </c>
    </row>
    <row r="572" spans="1:6" ht="15.75">
      <c r="A572" s="180" t="s">
        <v>791</v>
      </c>
      <c r="B572" s="39"/>
      <c r="C572" s="40"/>
      <c r="D572" s="41">
        <f>D601</f>
        <v>0</v>
      </c>
      <c r="E572" s="41">
        <f>E601</f>
        <v>0</v>
      </c>
      <c r="F572" s="41">
        <f>F601</f>
        <v>0</v>
      </c>
    </row>
    <row r="573" spans="1:6" ht="15.75">
      <c r="A573" s="180" t="s">
        <v>690</v>
      </c>
      <c r="B573" s="39"/>
      <c r="C573" s="40"/>
      <c r="D573" s="41">
        <f>D685+D713</f>
        <v>0</v>
      </c>
      <c r="E573" s="41">
        <f>E685+E713</f>
        <v>0</v>
      </c>
      <c r="F573" s="41">
        <f>F685+F713</f>
        <v>0</v>
      </c>
    </row>
    <row r="574" spans="1:6" ht="15.75">
      <c r="A574" s="180" t="s">
        <v>272</v>
      </c>
      <c r="B574" s="39"/>
      <c r="C574" s="40">
        <v>271</v>
      </c>
      <c r="D574" s="44"/>
      <c r="E574" s="44"/>
      <c r="F574" s="44">
        <f>F603+F688+F714</f>
        <v>0</v>
      </c>
    </row>
    <row r="575" spans="1:6" ht="30">
      <c r="A575" s="175" t="s">
        <v>639</v>
      </c>
      <c r="B575" s="37"/>
      <c r="C575" s="38">
        <v>340</v>
      </c>
      <c r="D575" s="41">
        <f>D576+D577+D578</f>
        <v>53754</v>
      </c>
      <c r="E575" s="41">
        <f>E576+E577+E578</f>
        <v>53754</v>
      </c>
      <c r="F575" s="41">
        <f>F576+F577+F578+F579</f>
        <v>8293</v>
      </c>
    </row>
    <row r="576" spans="1:6" ht="15.75">
      <c r="A576" s="180" t="s">
        <v>1022</v>
      </c>
      <c r="B576" s="37"/>
      <c r="C576" s="38"/>
      <c r="D576" s="41">
        <f aca="true" t="shared" si="19" ref="D576:F578">D690+D716+D605</f>
        <v>2064</v>
      </c>
      <c r="E576" s="41">
        <f t="shared" si="19"/>
        <v>2064</v>
      </c>
      <c r="F576" s="41">
        <f t="shared" si="19"/>
        <v>2064</v>
      </c>
    </row>
    <row r="577" spans="1:6" ht="15.75">
      <c r="A577" s="180" t="s">
        <v>1023</v>
      </c>
      <c r="B577" s="37"/>
      <c r="C577" s="38"/>
      <c r="D577" s="41">
        <f t="shared" si="19"/>
        <v>0</v>
      </c>
      <c r="E577" s="41">
        <f t="shared" si="19"/>
        <v>0</v>
      </c>
      <c r="F577" s="41">
        <f t="shared" si="19"/>
        <v>0</v>
      </c>
    </row>
    <row r="578" spans="1:6" ht="15.75">
      <c r="A578" s="180" t="s">
        <v>198</v>
      </c>
      <c r="B578" s="37"/>
      <c r="C578" s="38"/>
      <c r="D578" s="41">
        <f t="shared" si="19"/>
        <v>51690</v>
      </c>
      <c r="E578" s="41">
        <f t="shared" si="19"/>
        <v>51690</v>
      </c>
      <c r="F578" s="41">
        <f t="shared" si="19"/>
        <v>6229</v>
      </c>
    </row>
    <row r="579" spans="1:6" ht="15.75">
      <c r="A579" s="180" t="s">
        <v>269</v>
      </c>
      <c r="B579" s="37"/>
      <c r="C579" s="38">
        <v>272</v>
      </c>
      <c r="D579" s="41"/>
      <c r="E579" s="41"/>
      <c r="F579" s="41">
        <f>F608+F696+F719</f>
        <v>0</v>
      </c>
    </row>
    <row r="580" spans="1:6" ht="19.5" customHeight="1">
      <c r="A580" s="208" t="s">
        <v>199</v>
      </c>
      <c r="B580" s="50"/>
      <c r="C580" s="237"/>
      <c r="D580" s="42">
        <f>D581+D600+D604</f>
        <v>0</v>
      </c>
      <c r="E580" s="42">
        <f>E581+E600+E604</f>
        <v>0</v>
      </c>
      <c r="F580" s="42">
        <f>F581+F600+F604</f>
        <v>0</v>
      </c>
    </row>
    <row r="581" spans="1:6" ht="15.75">
      <c r="A581" s="175" t="s">
        <v>676</v>
      </c>
      <c r="B581" s="39"/>
      <c r="C581" s="40">
        <v>200</v>
      </c>
      <c r="D581" s="41">
        <f>D594+D582+D588+D597</f>
        <v>0</v>
      </c>
      <c r="E581" s="41">
        <f>E594+E582+E588+E597</f>
        <v>0</v>
      </c>
      <c r="F581" s="41">
        <f>F594+F582+F588+F597</f>
        <v>0</v>
      </c>
    </row>
    <row r="582" spans="1:6" ht="14.25" customHeight="1">
      <c r="A582" s="175" t="s">
        <v>513</v>
      </c>
      <c r="B582" s="37"/>
      <c r="C582" s="38">
        <v>225</v>
      </c>
      <c r="D582" s="41">
        <f>SUM(D583:D587)</f>
        <v>0</v>
      </c>
      <c r="E582" s="41">
        <f>SUM(E583:E587)</f>
        <v>0</v>
      </c>
      <c r="F582" s="41">
        <f>SUM(F583:F587)</f>
        <v>0</v>
      </c>
    </row>
    <row r="583" spans="1:6" ht="14.25" customHeight="1">
      <c r="A583" s="175" t="s">
        <v>943</v>
      </c>
      <c r="B583" s="37"/>
      <c r="C583" s="38"/>
      <c r="D583" s="41">
        <f aca="true" t="shared" si="20" ref="D583:F587">D611</f>
        <v>0</v>
      </c>
      <c r="E583" s="41">
        <f t="shared" si="20"/>
        <v>0</v>
      </c>
      <c r="F583" s="41">
        <f t="shared" si="20"/>
        <v>0</v>
      </c>
    </row>
    <row r="584" spans="1:6" ht="15.75">
      <c r="A584" s="175" t="s">
        <v>619</v>
      </c>
      <c r="B584" s="37"/>
      <c r="C584" s="38"/>
      <c r="D584" s="41">
        <f t="shared" si="20"/>
        <v>0</v>
      </c>
      <c r="E584" s="41">
        <f t="shared" si="20"/>
        <v>0</v>
      </c>
      <c r="F584" s="41">
        <f t="shared" si="20"/>
        <v>0</v>
      </c>
    </row>
    <row r="585" spans="1:7" ht="15.75">
      <c r="A585" s="175" t="s">
        <v>185</v>
      </c>
      <c r="B585" s="37"/>
      <c r="C585" s="38"/>
      <c r="D585" s="41">
        <f t="shared" si="20"/>
        <v>0</v>
      </c>
      <c r="E585" s="41">
        <f t="shared" si="20"/>
        <v>0</v>
      </c>
      <c r="F585" s="41">
        <f t="shared" si="20"/>
        <v>0</v>
      </c>
      <c r="G585" s="47" t="e">
        <f>SUM(G589:G591)</f>
        <v>#REF!</v>
      </c>
    </row>
    <row r="586" spans="1:7" ht="30">
      <c r="A586" s="175" t="s">
        <v>937</v>
      </c>
      <c r="B586" s="37"/>
      <c r="C586" s="38"/>
      <c r="D586" s="41">
        <f t="shared" si="20"/>
        <v>0</v>
      </c>
      <c r="E586" s="41">
        <f t="shared" si="20"/>
        <v>0</v>
      </c>
      <c r="F586" s="41">
        <f t="shared" si="20"/>
        <v>0</v>
      </c>
      <c r="G586" s="45"/>
    </row>
    <row r="587" spans="1:7" ht="15.75">
      <c r="A587" s="175" t="s">
        <v>620</v>
      </c>
      <c r="B587" s="37"/>
      <c r="C587" s="38"/>
      <c r="D587" s="41">
        <f t="shared" si="20"/>
        <v>0</v>
      </c>
      <c r="E587" s="41">
        <f t="shared" si="20"/>
        <v>0</v>
      </c>
      <c r="F587" s="41">
        <f t="shared" si="20"/>
        <v>0</v>
      </c>
      <c r="G587" s="45"/>
    </row>
    <row r="588" spans="1:7" ht="15.75">
      <c r="A588" s="175" t="s">
        <v>826</v>
      </c>
      <c r="B588" s="37"/>
      <c r="C588" s="38">
        <v>226</v>
      </c>
      <c r="D588" s="41">
        <f>SUM(D589:D593)</f>
        <v>0</v>
      </c>
      <c r="E588" s="41">
        <f>SUM(E589:E593)</f>
        <v>0</v>
      </c>
      <c r="F588" s="41">
        <f>SUM(F589:F593)</f>
        <v>0</v>
      </c>
      <c r="G588" s="45"/>
    </row>
    <row r="589" spans="1:6" ht="15.75">
      <c r="A589" s="180" t="s">
        <v>382</v>
      </c>
      <c r="B589" s="37"/>
      <c r="C589" s="38"/>
      <c r="D589" s="41">
        <f aca="true" t="shared" si="21" ref="D589:F593">D620</f>
        <v>0</v>
      </c>
      <c r="E589" s="41">
        <f t="shared" si="21"/>
        <v>0</v>
      </c>
      <c r="F589" s="41">
        <f t="shared" si="21"/>
        <v>0</v>
      </c>
    </row>
    <row r="590" spans="1:7" ht="15.75">
      <c r="A590" s="175" t="s">
        <v>341</v>
      </c>
      <c r="B590" s="37"/>
      <c r="C590" s="38"/>
      <c r="D590" s="41">
        <f t="shared" si="21"/>
        <v>0</v>
      </c>
      <c r="E590" s="41">
        <f t="shared" si="21"/>
        <v>0</v>
      </c>
      <c r="F590" s="41">
        <f t="shared" si="21"/>
        <v>0</v>
      </c>
      <c r="G590" s="35" t="e">
        <f>#REF!+#REF!+#REF!+#REF!+#REF!</f>
        <v>#REF!</v>
      </c>
    </row>
    <row r="591" spans="1:6" ht="16.5" customHeight="1">
      <c r="A591" s="175" t="s">
        <v>346</v>
      </c>
      <c r="B591" s="37"/>
      <c r="C591" s="38"/>
      <c r="D591" s="41">
        <f t="shared" si="21"/>
        <v>0</v>
      </c>
      <c r="E591" s="41">
        <f t="shared" si="21"/>
        <v>0</v>
      </c>
      <c r="F591" s="41">
        <f t="shared" si="21"/>
        <v>0</v>
      </c>
    </row>
    <row r="592" spans="1:6" ht="30">
      <c r="A592" s="175" t="s">
        <v>347</v>
      </c>
      <c r="B592" s="37"/>
      <c r="C592" s="38"/>
      <c r="D592" s="41">
        <f t="shared" si="21"/>
        <v>0</v>
      </c>
      <c r="E592" s="41">
        <f t="shared" si="21"/>
        <v>0</v>
      </c>
      <c r="F592" s="41">
        <f t="shared" si="21"/>
        <v>0</v>
      </c>
    </row>
    <row r="593" spans="1:6" ht="15.75">
      <c r="A593" s="175" t="s">
        <v>365</v>
      </c>
      <c r="B593" s="37"/>
      <c r="C593" s="38"/>
      <c r="D593" s="41">
        <f t="shared" si="21"/>
        <v>0</v>
      </c>
      <c r="E593" s="41">
        <f t="shared" si="21"/>
        <v>0</v>
      </c>
      <c r="F593" s="41">
        <f t="shared" si="21"/>
        <v>0</v>
      </c>
    </row>
    <row r="594" spans="1:6" ht="30">
      <c r="A594" s="175" t="s">
        <v>993</v>
      </c>
      <c r="B594" s="39"/>
      <c r="C594" s="40">
        <v>240</v>
      </c>
      <c r="D594" s="41">
        <f>SUM(D595:D596)</f>
        <v>0</v>
      </c>
      <c r="E594" s="41">
        <f>SUM(E595:E596)</f>
        <v>0</v>
      </c>
      <c r="F594" s="41">
        <f>SUM(F595:F596)</f>
        <v>0</v>
      </c>
    </row>
    <row r="595" spans="1:6" ht="30">
      <c r="A595" s="175" t="s">
        <v>649</v>
      </c>
      <c r="B595" s="37"/>
      <c r="C595" s="38">
        <v>241</v>
      </c>
      <c r="D595" s="41">
        <f aca="true" t="shared" si="22" ref="D595:F596">D628</f>
        <v>0</v>
      </c>
      <c r="E595" s="41">
        <f t="shared" si="22"/>
        <v>0</v>
      </c>
      <c r="F595" s="41">
        <f t="shared" si="22"/>
        <v>0</v>
      </c>
    </row>
    <row r="596" spans="1:6" ht="15" customHeight="1">
      <c r="A596" s="175" t="s">
        <v>648</v>
      </c>
      <c r="B596" s="37"/>
      <c r="C596" s="38">
        <v>242</v>
      </c>
      <c r="D596" s="41">
        <f t="shared" si="22"/>
        <v>0</v>
      </c>
      <c r="E596" s="41">
        <f t="shared" si="22"/>
        <v>0</v>
      </c>
      <c r="F596" s="41">
        <f t="shared" si="22"/>
        <v>0</v>
      </c>
    </row>
    <row r="597" spans="1:6" ht="15" customHeight="1">
      <c r="A597" s="175" t="s">
        <v>689</v>
      </c>
      <c r="B597" s="37"/>
      <c r="C597" s="38">
        <v>290</v>
      </c>
      <c r="D597" s="41">
        <f>D598+D599</f>
        <v>0</v>
      </c>
      <c r="E597" s="41">
        <f>E598+E599</f>
        <v>0</v>
      </c>
      <c r="F597" s="41">
        <f>F598+F599</f>
        <v>0</v>
      </c>
    </row>
    <row r="598" spans="1:6" ht="15" customHeight="1">
      <c r="A598" s="177" t="s">
        <v>953</v>
      </c>
      <c r="B598" s="37"/>
      <c r="C598" s="38"/>
      <c r="D598" s="41">
        <f aca="true" t="shared" si="23" ref="D598:F599">D633+D649</f>
        <v>0</v>
      </c>
      <c r="E598" s="41">
        <f t="shared" si="23"/>
        <v>0</v>
      </c>
      <c r="F598" s="41">
        <f t="shared" si="23"/>
        <v>0</v>
      </c>
    </row>
    <row r="599" spans="1:6" ht="15" customHeight="1">
      <c r="A599" s="173" t="s">
        <v>266</v>
      </c>
      <c r="B599" s="37"/>
      <c r="C599" s="38"/>
      <c r="D599" s="41">
        <f t="shared" si="23"/>
        <v>0</v>
      </c>
      <c r="E599" s="41">
        <f t="shared" si="23"/>
        <v>0</v>
      </c>
      <c r="F599" s="41">
        <f t="shared" si="23"/>
        <v>0</v>
      </c>
    </row>
    <row r="600" spans="1:6" ht="15.75">
      <c r="A600" s="175" t="s">
        <v>693</v>
      </c>
      <c r="B600" s="37"/>
      <c r="C600" s="38">
        <v>310</v>
      </c>
      <c r="D600" s="41">
        <f>D601+D602</f>
        <v>0</v>
      </c>
      <c r="E600" s="41">
        <f>E601+E602</f>
        <v>0</v>
      </c>
      <c r="F600" s="41">
        <f>F601+F602</f>
        <v>0</v>
      </c>
    </row>
    <row r="601" spans="1:6" ht="15.75">
      <c r="A601" s="180" t="s">
        <v>791</v>
      </c>
      <c r="B601" s="37"/>
      <c r="C601" s="38"/>
      <c r="D601" s="41">
        <f>D651</f>
        <v>0</v>
      </c>
      <c r="E601" s="41">
        <f>E651</f>
        <v>0</v>
      </c>
      <c r="F601" s="41">
        <f>F651</f>
        <v>0</v>
      </c>
    </row>
    <row r="602" spans="1:6" ht="15.75">
      <c r="A602" s="180" t="s">
        <v>690</v>
      </c>
      <c r="B602" s="37"/>
      <c r="C602" s="38"/>
      <c r="D602" s="41">
        <f>D635</f>
        <v>0</v>
      </c>
      <c r="E602" s="41">
        <f>E635</f>
        <v>0</v>
      </c>
      <c r="F602" s="41">
        <f>F635</f>
        <v>0</v>
      </c>
    </row>
    <row r="603" spans="1:6" ht="15.75">
      <c r="A603" s="180" t="s">
        <v>268</v>
      </c>
      <c r="B603" s="37"/>
      <c r="C603" s="38">
        <v>271</v>
      </c>
      <c r="D603" s="41"/>
      <c r="E603" s="41"/>
      <c r="F603" s="41">
        <f>F638</f>
        <v>0</v>
      </c>
    </row>
    <row r="604" spans="1:6" ht="30">
      <c r="A604" s="175" t="s">
        <v>639</v>
      </c>
      <c r="B604" s="37"/>
      <c r="C604" s="38">
        <v>340</v>
      </c>
      <c r="D604" s="41">
        <f>D605+D606+D607</f>
        <v>0</v>
      </c>
      <c r="E604" s="41">
        <f>E605+E606+E607</f>
        <v>0</v>
      </c>
      <c r="F604" s="41">
        <f>F605+F606+F607</f>
        <v>0</v>
      </c>
    </row>
    <row r="605" spans="1:6" ht="15.75">
      <c r="A605" s="180" t="s">
        <v>1022</v>
      </c>
      <c r="B605" s="37"/>
      <c r="C605" s="38"/>
      <c r="D605" s="41">
        <f aca="true" t="shared" si="24" ref="D605:F607">D640</f>
        <v>0</v>
      </c>
      <c r="E605" s="41">
        <f t="shared" si="24"/>
        <v>0</v>
      </c>
      <c r="F605" s="41">
        <f t="shared" si="24"/>
        <v>0</v>
      </c>
    </row>
    <row r="606" spans="1:6" ht="15.75">
      <c r="A606" s="180" t="s">
        <v>1023</v>
      </c>
      <c r="B606" s="37"/>
      <c r="C606" s="38"/>
      <c r="D606" s="41">
        <f t="shared" si="24"/>
        <v>0</v>
      </c>
      <c r="E606" s="41">
        <f t="shared" si="24"/>
        <v>0</v>
      </c>
      <c r="F606" s="41">
        <f t="shared" si="24"/>
        <v>0</v>
      </c>
    </row>
    <row r="607" spans="1:6" ht="15.75">
      <c r="A607" s="180" t="s">
        <v>198</v>
      </c>
      <c r="B607" s="37"/>
      <c r="C607" s="38"/>
      <c r="D607" s="41">
        <f t="shared" si="24"/>
        <v>0</v>
      </c>
      <c r="E607" s="41">
        <f t="shared" si="24"/>
        <v>0</v>
      </c>
      <c r="F607" s="41">
        <f t="shared" si="24"/>
        <v>0</v>
      </c>
    </row>
    <row r="608" spans="1:6" ht="15.75">
      <c r="A608" s="180" t="s">
        <v>269</v>
      </c>
      <c r="B608" s="37"/>
      <c r="C608" s="38">
        <v>272</v>
      </c>
      <c r="D608" s="41"/>
      <c r="E608" s="41"/>
      <c r="F608" s="41">
        <f>F646</f>
        <v>0</v>
      </c>
    </row>
    <row r="609" spans="1:6" ht="19.5" customHeight="1">
      <c r="A609" s="212" t="s">
        <v>896</v>
      </c>
      <c r="B609" s="54"/>
      <c r="C609" s="96"/>
      <c r="D609" s="42">
        <f>D610+D619+D628+D629+D639+D635+D632</f>
        <v>0</v>
      </c>
      <c r="E609" s="42">
        <f>E610+E619+E628+E629+E639+E635+E632</f>
        <v>0</v>
      </c>
      <c r="F609" s="42">
        <f>F610+F619+F628+F629+F639+F635+F632</f>
        <v>0</v>
      </c>
    </row>
    <row r="610" spans="1:6" ht="17.25" customHeight="1">
      <c r="A610" s="175" t="s">
        <v>513</v>
      </c>
      <c r="B610" s="37"/>
      <c r="C610" s="38">
        <v>225</v>
      </c>
      <c r="D610" s="41">
        <f>SUM(D611:D615)</f>
        <v>0</v>
      </c>
      <c r="E610" s="41">
        <f>SUM(E611:E615)</f>
        <v>0</v>
      </c>
      <c r="F610" s="41">
        <f>SUM(F611:F615)</f>
        <v>0</v>
      </c>
    </row>
    <row r="611" spans="1:6" ht="17.25" customHeight="1">
      <c r="A611" s="175" t="s">
        <v>943</v>
      </c>
      <c r="B611" s="37"/>
      <c r="C611" s="38"/>
      <c r="D611" s="44"/>
      <c r="E611" s="44"/>
      <c r="F611" s="44"/>
    </row>
    <row r="612" spans="1:6" ht="15.75">
      <c r="A612" s="175" t="s">
        <v>619</v>
      </c>
      <c r="B612" s="37"/>
      <c r="C612" s="38"/>
      <c r="D612" s="44"/>
      <c r="E612" s="44"/>
      <c r="F612" s="44"/>
    </row>
    <row r="613" spans="1:6" ht="15.75">
      <c r="A613" s="175" t="s">
        <v>185</v>
      </c>
      <c r="B613" s="37"/>
      <c r="C613" s="38"/>
      <c r="D613" s="44"/>
      <c r="E613" s="44"/>
      <c r="F613" s="44"/>
    </row>
    <row r="614" spans="1:6" ht="30">
      <c r="A614" s="175" t="s">
        <v>937</v>
      </c>
      <c r="B614" s="37"/>
      <c r="C614" s="38"/>
      <c r="D614" s="44"/>
      <c r="E614" s="44"/>
      <c r="F614" s="44"/>
    </row>
    <row r="615" spans="1:6" ht="15.75">
      <c r="A615" s="175" t="s">
        <v>620</v>
      </c>
      <c r="B615" s="37"/>
      <c r="C615" s="38"/>
      <c r="D615" s="44"/>
      <c r="E615" s="44"/>
      <c r="F615" s="44"/>
    </row>
    <row r="616" spans="1:6" ht="15.75">
      <c r="A616" s="178" t="s">
        <v>135</v>
      </c>
      <c r="B616" s="37"/>
      <c r="C616" s="38"/>
      <c r="D616" s="100">
        <f>D617+D618</f>
        <v>0</v>
      </c>
      <c r="E616" s="100">
        <f>E617+E618</f>
        <v>0</v>
      </c>
      <c r="F616" s="100">
        <f>F617+F618</f>
        <v>0</v>
      </c>
    </row>
    <row r="617" spans="1:6" ht="15.75">
      <c r="A617" s="175"/>
      <c r="B617" s="37">
        <v>243</v>
      </c>
      <c r="C617" s="38"/>
      <c r="D617" s="44"/>
      <c r="E617" s="44"/>
      <c r="F617" s="44"/>
    </row>
    <row r="618" spans="1:6" ht="15.75">
      <c r="A618" s="175"/>
      <c r="B618" s="37">
        <v>244</v>
      </c>
      <c r="C618" s="38"/>
      <c r="D618" s="44"/>
      <c r="E618" s="44"/>
      <c r="F618" s="44"/>
    </row>
    <row r="619" spans="1:6" ht="15.75">
      <c r="A619" s="175" t="s">
        <v>826</v>
      </c>
      <c r="B619" s="37"/>
      <c r="C619" s="38">
        <v>226</v>
      </c>
      <c r="D619" s="44">
        <f>SUM(D620:D624)</f>
        <v>0</v>
      </c>
      <c r="E619" s="44">
        <f>SUM(E620:E624)</f>
        <v>0</v>
      </c>
      <c r="F619" s="44">
        <f>SUM(F620:F624)</f>
        <v>0</v>
      </c>
    </row>
    <row r="620" spans="1:6" ht="15.75">
      <c r="A620" s="180" t="s">
        <v>382</v>
      </c>
      <c r="B620" s="37"/>
      <c r="C620" s="38"/>
      <c r="D620" s="44"/>
      <c r="E620" s="44"/>
      <c r="F620" s="44"/>
    </row>
    <row r="621" spans="1:6" ht="15.75">
      <c r="A621" s="175" t="s">
        <v>341</v>
      </c>
      <c r="B621" s="37"/>
      <c r="C621" s="38"/>
      <c r="D621" s="44"/>
      <c r="E621" s="44"/>
      <c r="F621" s="44"/>
    </row>
    <row r="622" spans="1:6" ht="15" customHeight="1">
      <c r="A622" s="175" t="s">
        <v>897</v>
      </c>
      <c r="B622" s="37"/>
      <c r="C622" s="38"/>
      <c r="D622" s="44"/>
      <c r="E622" s="44"/>
      <c r="F622" s="44"/>
    </row>
    <row r="623" spans="1:6" ht="30">
      <c r="A623" s="175" t="s">
        <v>347</v>
      </c>
      <c r="B623" s="37"/>
      <c r="C623" s="38"/>
      <c r="D623" s="44"/>
      <c r="E623" s="44"/>
      <c r="F623" s="44"/>
    </row>
    <row r="624" spans="1:6" ht="15.75">
      <c r="A624" s="175" t="s">
        <v>365</v>
      </c>
      <c r="B624" s="37"/>
      <c r="C624" s="38"/>
      <c r="D624" s="44"/>
      <c r="E624" s="44"/>
      <c r="F624" s="44"/>
    </row>
    <row r="625" spans="1:6" ht="15.75">
      <c r="A625" s="178" t="s">
        <v>136</v>
      </c>
      <c r="B625" s="37"/>
      <c r="C625" s="38"/>
      <c r="D625" s="100">
        <f>D626+D627</f>
        <v>0</v>
      </c>
      <c r="E625" s="100">
        <f>E626+E627</f>
        <v>0</v>
      </c>
      <c r="F625" s="100">
        <f>F626+F627</f>
        <v>0</v>
      </c>
    </row>
    <row r="626" spans="1:6" ht="15.75">
      <c r="A626" s="175"/>
      <c r="B626" s="37">
        <v>243</v>
      </c>
      <c r="C626" s="38"/>
      <c r="D626" s="44"/>
      <c r="E626" s="44"/>
      <c r="F626" s="44"/>
    </row>
    <row r="627" spans="1:6" ht="15.75">
      <c r="A627" s="175"/>
      <c r="B627" s="37">
        <v>244</v>
      </c>
      <c r="C627" s="38"/>
      <c r="D627" s="44"/>
      <c r="E627" s="44"/>
      <c r="F627" s="44"/>
    </row>
    <row r="628" spans="1:6" ht="30">
      <c r="A628" s="175" t="s">
        <v>649</v>
      </c>
      <c r="B628" s="37">
        <v>810</v>
      </c>
      <c r="C628" s="38">
        <v>241</v>
      </c>
      <c r="D628" s="44"/>
      <c r="E628" s="44"/>
      <c r="F628" s="44"/>
    </row>
    <row r="629" spans="1:6" ht="15.75" customHeight="1">
      <c r="A629" s="175" t="s">
        <v>648</v>
      </c>
      <c r="B629" s="37"/>
      <c r="C629" s="38">
        <v>242</v>
      </c>
      <c r="D629" s="41">
        <f>D630+D631</f>
        <v>0</v>
      </c>
      <c r="E629" s="41">
        <f>E630+E631</f>
        <v>0</v>
      </c>
      <c r="F629" s="41">
        <f>F630+F631</f>
        <v>0</v>
      </c>
    </row>
    <row r="630" spans="1:6" ht="15.75">
      <c r="A630" s="175"/>
      <c r="B630" s="37">
        <v>630</v>
      </c>
      <c r="C630" s="38"/>
      <c r="D630" s="44"/>
      <c r="E630" s="44"/>
      <c r="F630" s="44"/>
    </row>
    <row r="631" spans="1:6" ht="15.75">
      <c r="A631" s="175"/>
      <c r="B631" s="37">
        <v>810</v>
      </c>
      <c r="C631" s="38"/>
      <c r="D631" s="44"/>
      <c r="E631" s="44"/>
      <c r="F631" s="44"/>
    </row>
    <row r="632" spans="1:6" ht="15.75">
      <c r="A632" s="175" t="s">
        <v>689</v>
      </c>
      <c r="B632" s="37"/>
      <c r="C632" s="38">
        <v>290</v>
      </c>
      <c r="D632" s="44">
        <f>D633+D634</f>
        <v>0</v>
      </c>
      <c r="E632" s="44">
        <f>E633+E634</f>
        <v>0</v>
      </c>
      <c r="F632" s="44">
        <f>F633+F634</f>
        <v>0</v>
      </c>
    </row>
    <row r="633" spans="1:6" ht="30">
      <c r="A633" s="177" t="s">
        <v>953</v>
      </c>
      <c r="B633" s="37">
        <v>852</v>
      </c>
      <c r="C633" s="38"/>
      <c r="D633" s="44"/>
      <c r="E633" s="44"/>
      <c r="F633" s="44"/>
    </row>
    <row r="634" spans="1:6" ht="15.75">
      <c r="A634" s="173" t="s">
        <v>266</v>
      </c>
      <c r="B634" s="37">
        <v>852</v>
      </c>
      <c r="C634" s="38"/>
      <c r="D634" s="44"/>
      <c r="E634" s="44"/>
      <c r="F634" s="44"/>
    </row>
    <row r="635" spans="1:6" ht="30">
      <c r="A635" s="175" t="s">
        <v>133</v>
      </c>
      <c r="B635" s="37"/>
      <c r="C635" s="38">
        <v>310</v>
      </c>
      <c r="D635" s="44">
        <f>D636+D637</f>
        <v>0</v>
      </c>
      <c r="E635" s="44">
        <f>E636+E637</f>
        <v>0</v>
      </c>
      <c r="F635" s="44">
        <f>F636+F637</f>
        <v>0</v>
      </c>
    </row>
    <row r="636" spans="1:6" ht="15.75">
      <c r="A636" s="175"/>
      <c r="B636" s="37">
        <v>243</v>
      </c>
      <c r="C636" s="38"/>
      <c r="D636" s="44"/>
      <c r="E636" s="44"/>
      <c r="F636" s="44"/>
    </row>
    <row r="637" spans="1:6" ht="15.75">
      <c r="A637" s="175"/>
      <c r="B637" s="37">
        <v>244</v>
      </c>
      <c r="C637" s="38"/>
      <c r="D637" s="44"/>
      <c r="E637" s="44"/>
      <c r="F637" s="44"/>
    </row>
    <row r="638" spans="1:6" ht="15.75">
      <c r="A638" s="175" t="s">
        <v>268</v>
      </c>
      <c r="B638" s="37"/>
      <c r="C638" s="38">
        <v>271</v>
      </c>
      <c r="D638" s="44"/>
      <c r="E638" s="44"/>
      <c r="F638" s="44"/>
    </row>
    <row r="639" spans="1:7" ht="30">
      <c r="A639" s="175" t="s">
        <v>639</v>
      </c>
      <c r="B639" s="37"/>
      <c r="C639" s="38">
        <v>340</v>
      </c>
      <c r="D639" s="44">
        <f>D640+D641+D642</f>
        <v>0</v>
      </c>
      <c r="E639" s="44">
        <f>E640+E641+E642</f>
        <v>0</v>
      </c>
      <c r="F639" s="44">
        <f>F640+F641+F642</f>
        <v>0</v>
      </c>
      <c r="G639" s="44">
        <f>G640+G641+G642</f>
        <v>0</v>
      </c>
    </row>
    <row r="640" spans="1:6" ht="15.75">
      <c r="A640" s="180" t="s">
        <v>1022</v>
      </c>
      <c r="B640" s="37"/>
      <c r="C640" s="38"/>
      <c r="D640" s="44"/>
      <c r="E640" s="44"/>
      <c r="F640" s="44"/>
    </row>
    <row r="641" spans="1:6" ht="15.75">
      <c r="A641" s="180" t="s">
        <v>1023</v>
      </c>
      <c r="B641" s="37"/>
      <c r="C641" s="38"/>
      <c r="D641" s="44"/>
      <c r="E641" s="44"/>
      <c r="F641" s="44"/>
    </row>
    <row r="642" spans="1:6" ht="15.75">
      <c r="A642" s="180" t="s">
        <v>198</v>
      </c>
      <c r="B642" s="37"/>
      <c r="C642" s="38"/>
      <c r="D642" s="44"/>
      <c r="E642" s="44"/>
      <c r="F642" s="44"/>
    </row>
    <row r="643" spans="1:6" ht="15.75">
      <c r="A643" s="178" t="s">
        <v>138</v>
      </c>
      <c r="B643" s="37"/>
      <c r="C643" s="38"/>
      <c r="D643" s="100">
        <f>D644+D645</f>
        <v>0</v>
      </c>
      <c r="E643" s="100">
        <f>E644+E645</f>
        <v>0</v>
      </c>
      <c r="F643" s="100">
        <f>F644+F645</f>
        <v>0</v>
      </c>
    </row>
    <row r="644" spans="1:6" ht="15.75">
      <c r="A644" s="180"/>
      <c r="B644" s="37">
        <v>243</v>
      </c>
      <c r="C644" s="38"/>
      <c r="D644" s="44"/>
      <c r="E644" s="44"/>
      <c r="F644" s="44"/>
    </row>
    <row r="645" spans="1:6" ht="15.75">
      <c r="A645" s="180"/>
      <c r="B645" s="37">
        <v>244</v>
      </c>
      <c r="C645" s="38"/>
      <c r="D645" s="44"/>
      <c r="E645" s="44"/>
      <c r="F645" s="44"/>
    </row>
    <row r="646" spans="1:6" ht="15.75">
      <c r="A646" s="180" t="s">
        <v>269</v>
      </c>
      <c r="B646" s="37"/>
      <c r="C646" s="38">
        <v>272</v>
      </c>
      <c r="D646" s="44"/>
      <c r="E646" s="44"/>
      <c r="F646" s="44"/>
    </row>
    <row r="647" spans="1:6" ht="50.25" customHeight="1">
      <c r="A647" s="224" t="s">
        <v>174</v>
      </c>
      <c r="B647" s="37"/>
      <c r="C647" s="38"/>
      <c r="D647" s="41">
        <f>D651+D648</f>
        <v>0</v>
      </c>
      <c r="E647" s="41">
        <f>E651+E648</f>
        <v>0</v>
      </c>
      <c r="F647" s="41">
        <f>F651+F648</f>
        <v>0</v>
      </c>
    </row>
    <row r="648" spans="1:6" ht="15.75">
      <c r="A648" s="175" t="s">
        <v>689</v>
      </c>
      <c r="B648" s="37"/>
      <c r="C648" s="38">
        <v>290</v>
      </c>
      <c r="D648" s="41">
        <f>D649+D650</f>
        <v>0</v>
      </c>
      <c r="E648" s="41">
        <f>E649+E650</f>
        <v>0</v>
      </c>
      <c r="F648" s="41">
        <f>F649+F650</f>
        <v>0</v>
      </c>
    </row>
    <row r="649" spans="1:6" ht="30">
      <c r="A649" s="177" t="s">
        <v>953</v>
      </c>
      <c r="B649" s="37">
        <v>852</v>
      </c>
      <c r="C649" s="38"/>
      <c r="D649" s="44"/>
      <c r="E649" s="44"/>
      <c r="F649" s="44"/>
    </row>
    <row r="650" spans="1:6" ht="15.75">
      <c r="A650" s="173" t="s">
        <v>266</v>
      </c>
      <c r="B650" s="37">
        <v>852</v>
      </c>
      <c r="C650" s="38"/>
      <c r="D650" s="44"/>
      <c r="E650" s="44"/>
      <c r="F650" s="44"/>
    </row>
    <row r="651" spans="1:6" ht="15.75">
      <c r="A651" s="227" t="s">
        <v>458</v>
      </c>
      <c r="B651" s="37">
        <v>414</v>
      </c>
      <c r="C651" s="38">
        <v>310</v>
      </c>
      <c r="D651" s="41">
        <f>D652+D653</f>
        <v>0</v>
      </c>
      <c r="E651" s="41">
        <f>E652+E653</f>
        <v>0</v>
      </c>
      <c r="F651" s="41">
        <f>F652+F653</f>
        <v>0</v>
      </c>
    </row>
    <row r="652" spans="1:6" ht="15.75">
      <c r="A652" s="174" t="s">
        <v>934</v>
      </c>
      <c r="B652" s="37"/>
      <c r="C652" s="38"/>
      <c r="D652" s="44"/>
      <c r="E652" s="44"/>
      <c r="F652" s="44"/>
    </row>
    <row r="653" spans="1:6" ht="15.75">
      <c r="A653" s="174" t="s">
        <v>653</v>
      </c>
      <c r="B653" s="37"/>
      <c r="C653" s="38"/>
      <c r="D653" s="44"/>
      <c r="E653" s="44"/>
      <c r="F653" s="44"/>
    </row>
    <row r="654" spans="1:6" ht="18">
      <c r="A654" s="243" t="s">
        <v>765</v>
      </c>
      <c r="B654" s="39"/>
      <c r="C654" s="40"/>
      <c r="D654" s="42">
        <f>D655</f>
        <v>199560.38</v>
      </c>
      <c r="E654" s="42">
        <f>E655</f>
        <v>199560.38</v>
      </c>
      <c r="F654" s="42">
        <f>F655</f>
        <v>154429.1</v>
      </c>
    </row>
    <row r="655" spans="1:6" ht="31.5">
      <c r="A655" s="208" t="s">
        <v>164</v>
      </c>
      <c r="B655" s="39"/>
      <c r="C655" s="40"/>
      <c r="D655" s="42">
        <f>D660+D661+D670+D678+D684+D656+D661+D683</f>
        <v>199560.38</v>
      </c>
      <c r="E655" s="42">
        <f>E660+E661+E670+E678+E684+E656+E661+E683</f>
        <v>199560.38</v>
      </c>
      <c r="F655" s="42">
        <f>F660+F661+F670+F678+F684+F656+F661+F683</f>
        <v>154429.1</v>
      </c>
    </row>
    <row r="656" spans="1:6" ht="15.75">
      <c r="A656" s="175" t="s">
        <v>684</v>
      </c>
      <c r="B656" s="37">
        <v>244</v>
      </c>
      <c r="C656" s="38">
        <v>223</v>
      </c>
      <c r="D656" s="41">
        <f>SUM(D657:D659)</f>
        <v>0</v>
      </c>
      <c r="E656" s="41">
        <f>SUM(E657:E659)</f>
        <v>0</v>
      </c>
      <c r="F656" s="41">
        <f>SUM(F657:F659)</f>
        <v>0</v>
      </c>
    </row>
    <row r="657" spans="1:6" ht="15.75">
      <c r="A657" s="180" t="s">
        <v>180</v>
      </c>
      <c r="B657" s="37"/>
      <c r="C657" s="38"/>
      <c r="D657" s="44"/>
      <c r="E657" s="44"/>
      <c r="F657" s="44"/>
    </row>
    <row r="658" spans="1:6" ht="15.75">
      <c r="A658" s="175" t="s">
        <v>181</v>
      </c>
      <c r="B658" s="37"/>
      <c r="C658" s="38"/>
      <c r="D658" s="44"/>
      <c r="E658" s="44"/>
      <c r="F658" s="44"/>
    </row>
    <row r="659" spans="1:6" ht="15.75">
      <c r="A659" s="175" t="s">
        <v>182</v>
      </c>
      <c r="B659" s="37"/>
      <c r="C659" s="38"/>
      <c r="D659" s="44"/>
      <c r="E659" s="44"/>
      <c r="F659" s="44"/>
    </row>
    <row r="660" spans="1:6" ht="30">
      <c r="A660" s="175" t="s">
        <v>785</v>
      </c>
      <c r="B660" s="37"/>
      <c r="C660" s="38">
        <v>224</v>
      </c>
      <c r="D660" s="44"/>
      <c r="E660" s="44"/>
      <c r="F660" s="44"/>
    </row>
    <row r="661" spans="1:6" ht="15.75">
      <c r="A661" s="175" t="s">
        <v>513</v>
      </c>
      <c r="B661" s="37"/>
      <c r="C661" s="38">
        <v>225</v>
      </c>
      <c r="D661" s="41">
        <f>SUM(D662:D666)</f>
        <v>0</v>
      </c>
      <c r="E661" s="41">
        <f>SUM(E662:E666)</f>
        <v>0</v>
      </c>
      <c r="F661" s="41">
        <f>SUM(F662:F666)</f>
        <v>0</v>
      </c>
    </row>
    <row r="662" spans="1:6" ht="30">
      <c r="A662" s="175" t="s">
        <v>943</v>
      </c>
      <c r="B662" s="37"/>
      <c r="C662" s="38"/>
      <c r="D662" s="44"/>
      <c r="E662" s="44"/>
      <c r="F662" s="44"/>
    </row>
    <row r="663" spans="1:7" ht="15.75">
      <c r="A663" s="175" t="s">
        <v>619</v>
      </c>
      <c r="B663" s="37"/>
      <c r="C663" s="38"/>
      <c r="D663" s="44"/>
      <c r="E663" s="44"/>
      <c r="F663" s="44"/>
      <c r="G663" s="44">
        <f>G671</f>
        <v>0</v>
      </c>
    </row>
    <row r="664" spans="1:7" ht="15.75">
      <c r="A664" s="175" t="s">
        <v>185</v>
      </c>
      <c r="B664" s="39"/>
      <c r="C664" s="40"/>
      <c r="D664" s="44"/>
      <c r="E664" s="44"/>
      <c r="F664" s="44"/>
      <c r="G664" s="48"/>
    </row>
    <row r="665" spans="1:7" ht="30">
      <c r="A665" s="175" t="s">
        <v>937</v>
      </c>
      <c r="B665" s="39"/>
      <c r="C665" s="40"/>
      <c r="D665" s="44"/>
      <c r="E665" s="44"/>
      <c r="F665" s="44"/>
      <c r="G665" s="48"/>
    </row>
    <row r="666" spans="1:7" ht="15.75">
      <c r="A666" s="175" t="s">
        <v>620</v>
      </c>
      <c r="B666" s="39"/>
      <c r="C666" s="40"/>
      <c r="D666" s="44"/>
      <c r="E666" s="44"/>
      <c r="F666" s="44"/>
      <c r="G666" s="48"/>
    </row>
    <row r="667" spans="1:7" ht="15.75">
      <c r="A667" s="178" t="s">
        <v>135</v>
      </c>
      <c r="B667" s="37"/>
      <c r="C667" s="38"/>
      <c r="D667" s="247">
        <f>D668+D669</f>
        <v>0</v>
      </c>
      <c r="E667" s="247">
        <f>E668+E669</f>
        <v>0</v>
      </c>
      <c r="F667" s="247">
        <f>F668+F669</f>
        <v>0</v>
      </c>
      <c r="G667" s="48"/>
    </row>
    <row r="668" spans="1:7" ht="15.75">
      <c r="A668" s="175"/>
      <c r="B668" s="37">
        <v>243</v>
      </c>
      <c r="C668" s="38"/>
      <c r="D668" s="44"/>
      <c r="E668" s="44"/>
      <c r="F668" s="44"/>
      <c r="G668" s="48"/>
    </row>
    <row r="669" spans="1:7" ht="15.75">
      <c r="A669" s="175"/>
      <c r="B669" s="37">
        <v>244</v>
      </c>
      <c r="C669" s="38"/>
      <c r="D669" s="44"/>
      <c r="E669" s="44"/>
      <c r="F669" s="44"/>
      <c r="G669" s="48"/>
    </row>
    <row r="670" spans="1:7" ht="15.75">
      <c r="A670" s="175" t="s">
        <v>826</v>
      </c>
      <c r="B670" s="37"/>
      <c r="C670" s="38">
        <v>226</v>
      </c>
      <c r="D670" s="41">
        <f>D671+D672</f>
        <v>199560.38</v>
      </c>
      <c r="E670" s="41">
        <f>E671+E672</f>
        <v>199560.38</v>
      </c>
      <c r="F670" s="41">
        <f>F671+F672</f>
        <v>154429.1</v>
      </c>
      <c r="G670" s="48"/>
    </row>
    <row r="671" spans="1:6" ht="15.75">
      <c r="A671" s="180" t="s">
        <v>382</v>
      </c>
      <c r="B671" s="37"/>
      <c r="C671" s="38"/>
      <c r="D671" s="44"/>
      <c r="E671" s="44"/>
      <c r="F671" s="44"/>
    </row>
    <row r="672" spans="1:6" ht="15.75">
      <c r="A672" s="175" t="s">
        <v>341</v>
      </c>
      <c r="B672" s="39"/>
      <c r="C672" s="40"/>
      <c r="D672" s="203">
        <v>199560.38</v>
      </c>
      <c r="E672" s="203">
        <v>199560.38</v>
      </c>
      <c r="F672" s="203">
        <v>154429.1</v>
      </c>
    </row>
    <row r="673" spans="1:6" ht="13.5" customHeight="1">
      <c r="A673" s="175" t="s">
        <v>346</v>
      </c>
      <c r="B673" s="39"/>
      <c r="C673" s="40"/>
      <c r="D673" s="44"/>
      <c r="E673" s="44"/>
      <c r="F673" s="44"/>
    </row>
    <row r="674" spans="1:6" ht="30">
      <c r="A674" s="175" t="s">
        <v>347</v>
      </c>
      <c r="B674" s="39"/>
      <c r="C674" s="40"/>
      <c r="D674" s="44"/>
      <c r="E674" s="44"/>
      <c r="F674" s="44"/>
    </row>
    <row r="675" spans="1:6" ht="15.75">
      <c r="A675" s="178" t="s">
        <v>136</v>
      </c>
      <c r="B675" s="37"/>
      <c r="C675" s="38"/>
      <c r="D675" s="247">
        <f>D676+D677</f>
        <v>199560.38</v>
      </c>
      <c r="E675" s="247">
        <f>E676+E677</f>
        <v>199560.38</v>
      </c>
      <c r="F675" s="247">
        <f>F676+F677</f>
        <v>154429.1</v>
      </c>
    </row>
    <row r="676" spans="1:6" ht="15.75">
      <c r="A676" s="175"/>
      <c r="B676" s="37">
        <v>243</v>
      </c>
      <c r="C676" s="38"/>
      <c r="D676" s="44"/>
      <c r="E676" s="44"/>
      <c r="F676" s="44"/>
    </row>
    <row r="677" spans="1:6" ht="15.75">
      <c r="A677" s="175"/>
      <c r="B677" s="37">
        <v>244</v>
      </c>
      <c r="C677" s="38"/>
      <c r="D677" s="44">
        <v>199560.38</v>
      </c>
      <c r="E677" s="44">
        <v>199560.38</v>
      </c>
      <c r="F677" s="203">
        <v>154429.1</v>
      </c>
    </row>
    <row r="678" spans="1:6" ht="18" customHeight="1">
      <c r="A678" s="175" t="s">
        <v>993</v>
      </c>
      <c r="B678" s="39"/>
      <c r="C678" s="40">
        <v>240</v>
      </c>
      <c r="D678" s="41">
        <f>D679+D680</f>
        <v>0</v>
      </c>
      <c r="E678" s="41">
        <f>E679+E680</f>
        <v>0</v>
      </c>
      <c r="F678" s="41">
        <f>F679+F680</f>
        <v>0</v>
      </c>
    </row>
    <row r="679" spans="1:6" ht="30">
      <c r="A679" s="175" t="s">
        <v>649</v>
      </c>
      <c r="B679" s="37">
        <v>810</v>
      </c>
      <c r="C679" s="38">
        <v>241</v>
      </c>
      <c r="D679" s="44"/>
      <c r="E679" s="44"/>
      <c r="F679" s="44"/>
    </row>
    <row r="680" spans="1:6" ht="15.75" customHeight="1">
      <c r="A680" s="175" t="s">
        <v>648</v>
      </c>
      <c r="B680" s="37"/>
      <c r="C680" s="38">
        <v>242</v>
      </c>
      <c r="D680" s="41">
        <f>D681+D682</f>
        <v>0</v>
      </c>
      <c r="E680" s="41">
        <f>E681+E682</f>
        <v>0</v>
      </c>
      <c r="F680" s="41">
        <f>F681+F682</f>
        <v>0</v>
      </c>
    </row>
    <row r="681" spans="1:6" ht="15.75">
      <c r="A681" s="175"/>
      <c r="B681" s="37">
        <v>630</v>
      </c>
      <c r="C681" s="38"/>
      <c r="D681" s="44"/>
      <c r="E681" s="44"/>
      <c r="F681" s="44"/>
    </row>
    <row r="682" spans="1:6" ht="15.75">
      <c r="A682" s="175"/>
      <c r="B682" s="37">
        <v>810</v>
      </c>
      <c r="C682" s="38"/>
      <c r="D682" s="44"/>
      <c r="E682" s="44"/>
      <c r="F682" s="44"/>
    </row>
    <row r="683" spans="1:6" ht="30">
      <c r="A683" s="175" t="s">
        <v>506</v>
      </c>
      <c r="B683" s="37">
        <v>852</v>
      </c>
      <c r="C683" s="38">
        <v>290</v>
      </c>
      <c r="D683" s="44"/>
      <c r="E683" s="44"/>
      <c r="F683" s="44"/>
    </row>
    <row r="684" spans="1:6" ht="15.75">
      <c r="A684" s="179" t="s">
        <v>631</v>
      </c>
      <c r="B684" s="37"/>
      <c r="C684" s="38">
        <v>300</v>
      </c>
      <c r="D684" s="41">
        <f>D685+D689</f>
        <v>0</v>
      </c>
      <c r="E684" s="41">
        <f>E685+E689</f>
        <v>0</v>
      </c>
      <c r="F684" s="41">
        <f>F685+F689</f>
        <v>0</v>
      </c>
    </row>
    <row r="685" spans="1:6" ht="15.75">
      <c r="A685" s="180" t="s">
        <v>411</v>
      </c>
      <c r="B685" s="39"/>
      <c r="C685" s="40">
        <v>310</v>
      </c>
      <c r="D685" s="41">
        <f>D686+D687</f>
        <v>0</v>
      </c>
      <c r="E685" s="41">
        <f>E686+E687</f>
        <v>0</v>
      </c>
      <c r="F685" s="41">
        <f>F686+F687</f>
        <v>0</v>
      </c>
    </row>
    <row r="686" spans="1:6" ht="15.75">
      <c r="A686" s="180"/>
      <c r="B686" s="37">
        <v>243</v>
      </c>
      <c r="C686" s="40"/>
      <c r="D686" s="44"/>
      <c r="E686" s="44"/>
      <c r="F686" s="44"/>
    </row>
    <row r="687" spans="1:6" ht="15.75">
      <c r="A687" s="180"/>
      <c r="B687" s="37">
        <v>244</v>
      </c>
      <c r="C687" s="40"/>
      <c r="D687" s="44"/>
      <c r="E687" s="44"/>
      <c r="F687" s="44"/>
    </row>
    <row r="688" spans="1:6" ht="15.75">
      <c r="A688" s="180" t="s">
        <v>268</v>
      </c>
      <c r="B688" s="37"/>
      <c r="C688" s="40">
        <v>271</v>
      </c>
      <c r="D688" s="44"/>
      <c r="E688" s="44"/>
      <c r="F688" s="44"/>
    </row>
    <row r="689" spans="1:6" ht="30">
      <c r="A689" s="175" t="s">
        <v>639</v>
      </c>
      <c r="B689" s="39"/>
      <c r="C689" s="40">
        <v>340</v>
      </c>
      <c r="D689" s="41">
        <f>D690+D691+D692</f>
        <v>0</v>
      </c>
      <c r="E689" s="41">
        <f>E690+E691+E692</f>
        <v>0</v>
      </c>
      <c r="F689" s="41">
        <f>F690+F691+F692</f>
        <v>0</v>
      </c>
    </row>
    <row r="690" spans="1:6" ht="15.75">
      <c r="A690" s="180" t="s">
        <v>1022</v>
      </c>
      <c r="B690" s="39"/>
      <c r="C690" s="40"/>
      <c r="D690" s="44"/>
      <c r="E690" s="44"/>
      <c r="F690" s="44"/>
    </row>
    <row r="691" spans="1:6" ht="15.75">
      <c r="A691" s="180" t="s">
        <v>1023</v>
      </c>
      <c r="B691" s="39"/>
      <c r="C691" s="40"/>
      <c r="D691" s="44"/>
      <c r="E691" s="44"/>
      <c r="F691" s="44"/>
    </row>
    <row r="692" spans="1:6" ht="15.75">
      <c r="A692" s="180" t="s">
        <v>198</v>
      </c>
      <c r="B692" s="39"/>
      <c r="C692" s="40"/>
      <c r="D692" s="44"/>
      <c r="E692" s="44"/>
      <c r="F692" s="44"/>
    </row>
    <row r="693" spans="1:6" ht="15.75">
      <c r="A693" s="239" t="s">
        <v>138</v>
      </c>
      <c r="B693" s="39"/>
      <c r="C693" s="40"/>
      <c r="D693" s="247">
        <f>D694+D695</f>
        <v>0</v>
      </c>
      <c r="E693" s="247">
        <f>E694+E695</f>
        <v>0</v>
      </c>
      <c r="F693" s="247">
        <f>F694+F695</f>
        <v>0</v>
      </c>
    </row>
    <row r="694" spans="1:6" ht="15.75">
      <c r="A694" s="180"/>
      <c r="B694" s="37">
        <v>243</v>
      </c>
      <c r="C694" s="40"/>
      <c r="D694" s="44"/>
      <c r="E694" s="44"/>
      <c r="F694" s="44"/>
    </row>
    <row r="695" spans="1:6" ht="15.75">
      <c r="A695" s="180"/>
      <c r="B695" s="37">
        <v>244</v>
      </c>
      <c r="C695" s="40"/>
      <c r="D695" s="44"/>
      <c r="E695" s="44"/>
      <c r="F695" s="44"/>
    </row>
    <row r="696" spans="1:6" ht="15.75">
      <c r="A696" s="180" t="s">
        <v>269</v>
      </c>
      <c r="B696" s="37"/>
      <c r="C696" s="40">
        <v>272</v>
      </c>
      <c r="D696" s="44"/>
      <c r="E696" s="44"/>
      <c r="F696" s="44"/>
    </row>
    <row r="697" spans="1:6" ht="23.25" customHeight="1">
      <c r="A697" s="243" t="s">
        <v>886</v>
      </c>
      <c r="B697" s="50"/>
      <c r="C697" s="237"/>
      <c r="D697" s="42">
        <f>D698+D699+D703+D705+D706+D712+D715+D707+D709</f>
        <v>151300.15</v>
      </c>
      <c r="E697" s="42">
        <f>E698+E699+E703+E705+E706+E712+E715+E707+E709</f>
        <v>151300.15</v>
      </c>
      <c r="F697" s="42">
        <f>F698+F699+F703+F705+F706+F712+F715+F707+F709</f>
        <v>114084.63</v>
      </c>
    </row>
    <row r="698" spans="1:6" ht="30">
      <c r="A698" s="175" t="s">
        <v>511</v>
      </c>
      <c r="B698" s="37"/>
      <c r="C698" s="38">
        <v>222</v>
      </c>
      <c r="D698" s="41">
        <f>D785</f>
        <v>0</v>
      </c>
      <c r="E698" s="41">
        <f>E785</f>
        <v>0</v>
      </c>
      <c r="F698" s="41">
        <f>F785</f>
        <v>0</v>
      </c>
    </row>
    <row r="699" spans="1:6" ht="15.75">
      <c r="A699" s="175" t="s">
        <v>513</v>
      </c>
      <c r="B699" s="37"/>
      <c r="C699" s="38">
        <v>225</v>
      </c>
      <c r="D699" s="41">
        <f>SUM(D700:D702)</f>
        <v>0</v>
      </c>
      <c r="E699" s="41">
        <f>SUM(E700:E702)</f>
        <v>0</v>
      </c>
      <c r="F699" s="41">
        <f>SUM(F700:F702)</f>
        <v>0</v>
      </c>
    </row>
    <row r="700" spans="1:6" ht="30">
      <c r="A700" s="175" t="s">
        <v>943</v>
      </c>
      <c r="B700" s="37"/>
      <c r="C700" s="38"/>
      <c r="D700" s="41">
        <f aca="true" t="shared" si="25" ref="D700:F702">D787</f>
        <v>0</v>
      </c>
      <c r="E700" s="41">
        <f t="shared" si="25"/>
        <v>0</v>
      </c>
      <c r="F700" s="41">
        <f t="shared" si="25"/>
        <v>0</v>
      </c>
    </row>
    <row r="701" spans="1:6" ht="15.75">
      <c r="A701" s="175" t="s">
        <v>619</v>
      </c>
      <c r="B701" s="39"/>
      <c r="C701" s="40"/>
      <c r="D701" s="41">
        <f t="shared" si="25"/>
        <v>0</v>
      </c>
      <c r="E701" s="41">
        <f t="shared" si="25"/>
        <v>0</v>
      </c>
      <c r="F701" s="41">
        <f t="shared" si="25"/>
        <v>0</v>
      </c>
    </row>
    <row r="702" spans="1:6" ht="15.75">
      <c r="A702" s="175" t="s">
        <v>185</v>
      </c>
      <c r="B702" s="39"/>
      <c r="C702" s="40"/>
      <c r="D702" s="41">
        <f t="shared" si="25"/>
        <v>0</v>
      </c>
      <c r="E702" s="41">
        <f t="shared" si="25"/>
        <v>0</v>
      </c>
      <c r="F702" s="41">
        <f t="shared" si="25"/>
        <v>0</v>
      </c>
    </row>
    <row r="703" spans="1:6" ht="15.75">
      <c r="A703" s="175" t="s">
        <v>826</v>
      </c>
      <c r="B703" s="37"/>
      <c r="C703" s="38">
        <v>226</v>
      </c>
      <c r="D703" s="41">
        <f>D704</f>
        <v>97546.15</v>
      </c>
      <c r="E703" s="41">
        <f>E704</f>
        <v>97546.15</v>
      </c>
      <c r="F703" s="41">
        <f>F704</f>
        <v>105791.63</v>
      </c>
    </row>
    <row r="704" spans="1:6" ht="15.75">
      <c r="A704" s="175" t="s">
        <v>316</v>
      </c>
      <c r="B704" s="39"/>
      <c r="C704" s="40"/>
      <c r="D704" s="41">
        <f>D733+D740+D754+D771+D796+D764+D735</f>
        <v>97546.15</v>
      </c>
      <c r="E704" s="41">
        <f>E733+E740+E754+E771+E796+E764+E735</f>
        <v>97546.15</v>
      </c>
      <c r="F704" s="41">
        <f>F733+F740+F754+F771+F796+F764+F735</f>
        <v>105791.63</v>
      </c>
    </row>
    <row r="705" spans="1:6" ht="30">
      <c r="A705" s="175" t="s">
        <v>649</v>
      </c>
      <c r="B705" s="37"/>
      <c r="C705" s="38">
        <v>241</v>
      </c>
      <c r="D705" s="41">
        <f>D741+D756+D766+D773+D800</f>
        <v>0</v>
      </c>
      <c r="E705" s="41">
        <f>E741+E756+E766+E773+E800</f>
        <v>0</v>
      </c>
      <c r="F705" s="41">
        <f>F741+F756+F766+F773+F800</f>
        <v>0</v>
      </c>
    </row>
    <row r="706" spans="1:6" ht="16.5" customHeight="1">
      <c r="A706" s="175" t="s">
        <v>648</v>
      </c>
      <c r="B706" s="37"/>
      <c r="C706" s="38">
        <v>242</v>
      </c>
      <c r="D706" s="41">
        <f>D757+D742+D767+D774+D801</f>
        <v>0</v>
      </c>
      <c r="E706" s="41">
        <f>E757+E742+E767+E774+E801</f>
        <v>0</v>
      </c>
      <c r="F706" s="41">
        <f>F757+F742+F767+F774+F801</f>
        <v>0</v>
      </c>
    </row>
    <row r="707" spans="1:6" ht="15.75">
      <c r="A707" s="181" t="s">
        <v>992</v>
      </c>
      <c r="B707" s="50"/>
      <c r="C707" s="237" t="s">
        <v>787</v>
      </c>
      <c r="D707" s="41">
        <f>D708</f>
        <v>0</v>
      </c>
      <c r="E707" s="41">
        <f>E708</f>
        <v>0</v>
      </c>
      <c r="F707" s="41">
        <f>F708</f>
        <v>0</v>
      </c>
    </row>
    <row r="708" spans="1:6" ht="30">
      <c r="A708" s="181" t="s">
        <v>657</v>
      </c>
      <c r="B708" s="54"/>
      <c r="C708" s="96" t="s">
        <v>788</v>
      </c>
      <c r="D708" s="41">
        <f>D805</f>
        <v>0</v>
      </c>
      <c r="E708" s="41">
        <f>E805</f>
        <v>0</v>
      </c>
      <c r="F708" s="41">
        <f>F805</f>
        <v>0</v>
      </c>
    </row>
    <row r="709" spans="1:6" ht="15.75">
      <c r="A709" s="175" t="s">
        <v>689</v>
      </c>
      <c r="B709" s="37"/>
      <c r="C709" s="38">
        <v>290</v>
      </c>
      <c r="D709" s="41">
        <f>D710+D711</f>
        <v>0</v>
      </c>
      <c r="E709" s="41">
        <f>E710+E711</f>
        <v>0</v>
      </c>
      <c r="F709" s="41">
        <f>F710+F711</f>
        <v>0</v>
      </c>
    </row>
    <row r="710" spans="1:6" ht="30">
      <c r="A710" s="177" t="s">
        <v>953</v>
      </c>
      <c r="B710" s="37">
        <v>852</v>
      </c>
      <c r="C710" s="38"/>
      <c r="D710" s="41">
        <f aca="true" t="shared" si="26" ref="D710:F711">D807</f>
        <v>0</v>
      </c>
      <c r="E710" s="41">
        <f t="shared" si="26"/>
        <v>0</v>
      </c>
      <c r="F710" s="41">
        <f t="shared" si="26"/>
        <v>0</v>
      </c>
    </row>
    <row r="711" spans="1:6" ht="15.75">
      <c r="A711" s="173" t="s">
        <v>266</v>
      </c>
      <c r="B711" s="37">
        <v>852</v>
      </c>
      <c r="C711" s="38"/>
      <c r="D711" s="41">
        <f t="shared" si="26"/>
        <v>0</v>
      </c>
      <c r="E711" s="41">
        <f t="shared" si="26"/>
        <v>0</v>
      </c>
      <c r="F711" s="41">
        <f t="shared" si="26"/>
        <v>0</v>
      </c>
    </row>
    <row r="712" spans="1:6" ht="15.75">
      <c r="A712" s="175" t="s">
        <v>630</v>
      </c>
      <c r="B712" s="37"/>
      <c r="C712" s="38">
        <v>310</v>
      </c>
      <c r="D712" s="41">
        <f>D713</f>
        <v>0</v>
      </c>
      <c r="E712" s="41">
        <f>E713</f>
        <v>0</v>
      </c>
      <c r="F712" s="41">
        <f>F713</f>
        <v>0</v>
      </c>
    </row>
    <row r="713" spans="1:6" ht="15.75">
      <c r="A713" s="180" t="s">
        <v>691</v>
      </c>
      <c r="B713" s="39"/>
      <c r="C713" s="40"/>
      <c r="D713" s="41">
        <f>D811+D746</f>
        <v>0</v>
      </c>
      <c r="E713" s="41">
        <f>E811+E746</f>
        <v>0</v>
      </c>
      <c r="F713" s="41">
        <f>F811+F746</f>
        <v>0</v>
      </c>
    </row>
    <row r="714" spans="1:6" ht="15.75">
      <c r="A714" s="180" t="s">
        <v>268</v>
      </c>
      <c r="B714" s="39"/>
      <c r="C714" s="40">
        <v>271</v>
      </c>
      <c r="D714" s="41"/>
      <c r="E714" s="41"/>
      <c r="F714" s="41">
        <f>F747+F812</f>
        <v>0</v>
      </c>
    </row>
    <row r="715" spans="1:6" ht="30">
      <c r="A715" s="175" t="s">
        <v>639</v>
      </c>
      <c r="B715" s="37"/>
      <c r="C715" s="38">
        <v>340</v>
      </c>
      <c r="D715" s="41">
        <f>D716+D717+D718</f>
        <v>53754</v>
      </c>
      <c r="E715" s="41">
        <f>E716+E717+E718</f>
        <v>53754</v>
      </c>
      <c r="F715" s="41">
        <f>F716+F717+F718</f>
        <v>8293</v>
      </c>
    </row>
    <row r="716" spans="1:6" ht="15.75">
      <c r="A716" s="180" t="s">
        <v>645</v>
      </c>
      <c r="B716" s="37"/>
      <c r="C716" s="38"/>
      <c r="D716" s="41">
        <f aca="true" t="shared" si="27" ref="D716:F717">D779+D814</f>
        <v>2064</v>
      </c>
      <c r="E716" s="41">
        <f t="shared" si="27"/>
        <v>2064</v>
      </c>
      <c r="F716" s="41">
        <f t="shared" si="27"/>
        <v>2064</v>
      </c>
    </row>
    <row r="717" spans="1:6" ht="15.75">
      <c r="A717" s="180" t="s">
        <v>646</v>
      </c>
      <c r="B717" s="37"/>
      <c r="C717" s="38"/>
      <c r="D717" s="41">
        <f t="shared" si="27"/>
        <v>0</v>
      </c>
      <c r="E717" s="41">
        <f t="shared" si="27"/>
        <v>0</v>
      </c>
      <c r="F717" s="41">
        <f t="shared" si="27"/>
        <v>0</v>
      </c>
    </row>
    <row r="718" spans="1:6" ht="15.75">
      <c r="A718" s="180" t="s">
        <v>198</v>
      </c>
      <c r="B718" s="39"/>
      <c r="C718" s="40"/>
      <c r="D718" s="41">
        <f>D748+D781+D816+D758</f>
        <v>51690</v>
      </c>
      <c r="E718" s="41">
        <f>E748+E781+E816+E758</f>
        <v>51690</v>
      </c>
      <c r="F718" s="41">
        <f>F748+F781+F816+F758</f>
        <v>6229</v>
      </c>
    </row>
    <row r="719" spans="1:6" ht="15.75">
      <c r="A719" s="180" t="s">
        <v>269</v>
      </c>
      <c r="B719" s="39"/>
      <c r="C719" s="40">
        <v>272</v>
      </c>
      <c r="D719" s="41"/>
      <c r="E719" s="41"/>
      <c r="F719" s="41">
        <f>F750+F760+F782+F817</f>
        <v>0</v>
      </c>
    </row>
    <row r="720" spans="1:6" ht="15.75" customHeight="1">
      <c r="A720" s="281" t="s">
        <v>1249</v>
      </c>
      <c r="B720" s="39">
        <v>243</v>
      </c>
      <c r="C720" s="40">
        <v>225</v>
      </c>
      <c r="D720" s="41">
        <f>D793</f>
        <v>0</v>
      </c>
      <c r="E720" s="41">
        <f>E793</f>
        <v>0</v>
      </c>
      <c r="F720" s="41">
        <f>F793</f>
        <v>0</v>
      </c>
    </row>
    <row r="721" spans="1:6" ht="15.75" customHeight="1">
      <c r="A721" s="282"/>
      <c r="B721" s="39">
        <v>244</v>
      </c>
      <c r="C721" s="40"/>
      <c r="D721" s="41">
        <f>SUM(D722:D726)</f>
        <v>151300.15</v>
      </c>
      <c r="E721" s="41">
        <f>SUM(E722:E726)</f>
        <v>151300.15</v>
      </c>
      <c r="F721" s="41">
        <f>SUM(F722:F726)</f>
        <v>114084.63</v>
      </c>
    </row>
    <row r="722" spans="1:6" ht="15.75" customHeight="1">
      <c r="A722" s="282"/>
      <c r="B722" s="39"/>
      <c r="C722" s="40">
        <v>222</v>
      </c>
      <c r="D722" s="41">
        <f>D785</f>
        <v>0</v>
      </c>
      <c r="E722" s="41">
        <f>E785</f>
        <v>0</v>
      </c>
      <c r="F722" s="41">
        <f>F785</f>
        <v>0</v>
      </c>
    </row>
    <row r="723" spans="1:6" ht="15.75" customHeight="1">
      <c r="A723" s="282"/>
      <c r="B723" s="39"/>
      <c r="C723" s="40">
        <v>225</v>
      </c>
      <c r="D723" s="41">
        <f>D794</f>
        <v>0</v>
      </c>
      <c r="E723" s="41">
        <f>E794</f>
        <v>0</v>
      </c>
      <c r="F723" s="41">
        <f>F794</f>
        <v>0</v>
      </c>
    </row>
    <row r="724" spans="1:6" ht="15.75" customHeight="1">
      <c r="A724" s="282"/>
      <c r="B724" s="39"/>
      <c r="C724" s="40">
        <v>226</v>
      </c>
      <c r="D724" s="41">
        <f>D733+D735+D739+D753+D763+D770+D795</f>
        <v>97546.15</v>
      </c>
      <c r="E724" s="41">
        <f>E733+E735+E739+E753+E763+E770+E795</f>
        <v>97546.15</v>
      </c>
      <c r="F724" s="41">
        <f>F733+F735+F739+F753+F763+F770+F795</f>
        <v>105791.63</v>
      </c>
    </row>
    <row r="725" spans="1:6" ht="15.75" customHeight="1">
      <c r="A725" s="282"/>
      <c r="B725" s="39"/>
      <c r="C725" s="40">
        <v>310</v>
      </c>
      <c r="D725" s="41">
        <f>D746+D811</f>
        <v>0</v>
      </c>
      <c r="E725" s="41">
        <f>E746+E811</f>
        <v>0</v>
      </c>
      <c r="F725" s="41">
        <f>F746+F811</f>
        <v>0</v>
      </c>
    </row>
    <row r="726" spans="1:6" ht="15.75" customHeight="1">
      <c r="A726" s="282"/>
      <c r="B726" s="39"/>
      <c r="C726" s="40">
        <v>340</v>
      </c>
      <c r="D726" s="41">
        <f>D749+D759+D778+D813</f>
        <v>53754</v>
      </c>
      <c r="E726" s="41">
        <f>E749+E759+E778+E813</f>
        <v>53754</v>
      </c>
      <c r="F726" s="41">
        <f>F749+F759+F778+F813</f>
        <v>8293</v>
      </c>
    </row>
    <row r="727" spans="1:6" ht="15.75" customHeight="1">
      <c r="A727" s="282"/>
      <c r="B727" s="39">
        <v>540</v>
      </c>
      <c r="C727" s="40">
        <v>251</v>
      </c>
      <c r="D727" s="41">
        <f>D805</f>
        <v>0</v>
      </c>
      <c r="E727" s="41">
        <f>E805</f>
        <v>0</v>
      </c>
      <c r="F727" s="41">
        <f>F805</f>
        <v>0</v>
      </c>
    </row>
    <row r="728" spans="1:6" ht="15.75" customHeight="1">
      <c r="A728" s="282"/>
      <c r="B728" s="39">
        <v>630</v>
      </c>
      <c r="C728" s="40">
        <v>242</v>
      </c>
      <c r="D728" s="41">
        <f>D743+D775+D802</f>
        <v>0</v>
      </c>
      <c r="E728" s="41">
        <f>E743+E775+E802</f>
        <v>0</v>
      </c>
      <c r="F728" s="41">
        <f>F743+F775+F802</f>
        <v>0</v>
      </c>
    </row>
    <row r="729" spans="1:6" ht="15.75" customHeight="1">
      <c r="A729" s="282"/>
      <c r="B729" s="39">
        <v>810</v>
      </c>
      <c r="C729" s="40"/>
      <c r="D729" s="41">
        <f>D730+D731</f>
        <v>0</v>
      </c>
      <c r="E729" s="41">
        <f>E730+E731</f>
        <v>0</v>
      </c>
      <c r="F729" s="41">
        <f>F730+F731</f>
        <v>0</v>
      </c>
    </row>
    <row r="730" spans="1:6" ht="15.75" customHeight="1">
      <c r="A730" s="282"/>
      <c r="B730" s="39"/>
      <c r="C730" s="40">
        <v>241</v>
      </c>
      <c r="D730" s="41">
        <f>D741+D756+D766+D773+D800</f>
        <v>0</v>
      </c>
      <c r="E730" s="41">
        <f>E741+E756+E766+E773+E800</f>
        <v>0</v>
      </c>
      <c r="F730" s="41">
        <f>F741+F756+F766+F773+F800</f>
        <v>0</v>
      </c>
    </row>
    <row r="731" spans="1:6" ht="15.75" customHeight="1">
      <c r="A731" s="283"/>
      <c r="B731" s="39"/>
      <c r="C731" s="40">
        <v>242</v>
      </c>
      <c r="D731" s="41">
        <f>D744+D776+D803</f>
        <v>0</v>
      </c>
      <c r="E731" s="41">
        <f>E744+E776+E803</f>
        <v>0</v>
      </c>
      <c r="F731" s="41">
        <f>F744+F776+F803</f>
        <v>0</v>
      </c>
    </row>
    <row r="732" spans="1:6" ht="31.5">
      <c r="A732" s="208" t="s">
        <v>427</v>
      </c>
      <c r="B732" s="50"/>
      <c r="C732" s="237"/>
      <c r="D732" s="42">
        <f>D733</f>
        <v>0</v>
      </c>
      <c r="E732" s="42">
        <f>E733</f>
        <v>0</v>
      </c>
      <c r="F732" s="42">
        <f>F733</f>
        <v>0</v>
      </c>
    </row>
    <row r="733" spans="1:6" ht="30">
      <c r="A733" s="175" t="s">
        <v>175</v>
      </c>
      <c r="B733" s="37">
        <v>244</v>
      </c>
      <c r="C733" s="38">
        <v>226</v>
      </c>
      <c r="D733" s="44"/>
      <c r="E733" s="44"/>
      <c r="F733" s="44"/>
    </row>
    <row r="734" spans="1:6" ht="31.5">
      <c r="A734" s="208" t="s">
        <v>66</v>
      </c>
      <c r="B734" s="50"/>
      <c r="C734" s="237"/>
      <c r="D734" s="44">
        <f>D735</f>
        <v>74600</v>
      </c>
      <c r="E734" s="44">
        <f>E735</f>
        <v>74600</v>
      </c>
      <c r="F734" s="44">
        <f>F735</f>
        <v>74600</v>
      </c>
    </row>
    <row r="735" spans="1:6" ht="15.75">
      <c r="A735" s="175" t="s">
        <v>826</v>
      </c>
      <c r="B735" s="37">
        <v>244</v>
      </c>
      <c r="C735" s="38">
        <v>226</v>
      </c>
      <c r="D735" s="44">
        <f>D736+D737</f>
        <v>74600</v>
      </c>
      <c r="E735" s="44">
        <f>E736+E737</f>
        <v>74600</v>
      </c>
      <c r="F735" s="44">
        <f>F736+F737</f>
        <v>74600</v>
      </c>
    </row>
    <row r="736" spans="1:6" ht="15.75">
      <c r="A736" s="190" t="s">
        <v>887</v>
      </c>
      <c r="B736" s="37"/>
      <c r="C736" s="40"/>
      <c r="D736" s="203">
        <v>44600</v>
      </c>
      <c r="E736" s="203">
        <v>44600</v>
      </c>
      <c r="F736" s="203">
        <v>44600</v>
      </c>
    </row>
    <row r="737" spans="1:6" ht="15.75">
      <c r="A737" s="190" t="s">
        <v>888</v>
      </c>
      <c r="B737" s="37"/>
      <c r="C737" s="40"/>
      <c r="D737" s="203">
        <v>30000</v>
      </c>
      <c r="E737" s="203">
        <v>30000</v>
      </c>
      <c r="F737" s="203">
        <v>30000</v>
      </c>
    </row>
    <row r="738" spans="1:6" ht="21" customHeight="1">
      <c r="A738" s="208" t="s">
        <v>168</v>
      </c>
      <c r="B738" s="50"/>
      <c r="C738" s="237"/>
      <c r="D738" s="42">
        <f>D739+D741+D742+D748+D745</f>
        <v>49102.15</v>
      </c>
      <c r="E738" s="42">
        <f>E739+E741+E742+E748+E745</f>
        <v>49102.15</v>
      </c>
      <c r="F738" s="42">
        <f>F739+F741+F742+F748+F745</f>
        <v>11886.63</v>
      </c>
    </row>
    <row r="739" spans="1:6" ht="18" customHeight="1">
      <c r="A739" s="175" t="s">
        <v>826</v>
      </c>
      <c r="B739" s="37"/>
      <c r="C739" s="38">
        <v>226</v>
      </c>
      <c r="D739" s="41">
        <f>D740</f>
        <v>3446.15</v>
      </c>
      <c r="E739" s="41">
        <f>E740</f>
        <v>3446.15</v>
      </c>
      <c r="F739" s="41">
        <f>F740</f>
        <v>11691.63</v>
      </c>
    </row>
    <row r="740" spans="1:6" ht="15.75">
      <c r="A740" s="248" t="s">
        <v>939</v>
      </c>
      <c r="B740" s="37">
        <v>244</v>
      </c>
      <c r="C740" s="40"/>
      <c r="D740" s="203">
        <v>3446.15</v>
      </c>
      <c r="E740" s="203">
        <v>3446.15</v>
      </c>
      <c r="F740" s="203">
        <v>11691.63</v>
      </c>
    </row>
    <row r="741" spans="1:6" ht="30">
      <c r="A741" s="175" t="s">
        <v>649</v>
      </c>
      <c r="B741" s="37">
        <v>810</v>
      </c>
      <c r="C741" s="38">
        <v>241</v>
      </c>
      <c r="D741" s="44"/>
      <c r="E741" s="44"/>
      <c r="F741" s="44"/>
    </row>
    <row r="742" spans="1:6" ht="30">
      <c r="A742" s="175" t="s">
        <v>898</v>
      </c>
      <c r="B742" s="37"/>
      <c r="C742" s="38">
        <v>242</v>
      </c>
      <c r="D742" s="41">
        <f>D743+D744</f>
        <v>0</v>
      </c>
      <c r="E742" s="41">
        <f>E743+E744</f>
        <v>0</v>
      </c>
      <c r="F742" s="41">
        <f>F743+F744</f>
        <v>0</v>
      </c>
    </row>
    <row r="743" spans="1:6" ht="15.75">
      <c r="A743" s="175"/>
      <c r="B743" s="37">
        <v>630</v>
      </c>
      <c r="C743" s="38"/>
      <c r="D743" s="44"/>
      <c r="E743" s="44"/>
      <c r="F743" s="44"/>
    </row>
    <row r="744" spans="1:6" ht="15.75">
      <c r="A744" s="175"/>
      <c r="B744" s="37">
        <v>810</v>
      </c>
      <c r="C744" s="38"/>
      <c r="D744" s="44"/>
      <c r="E744" s="44"/>
      <c r="F744" s="44"/>
    </row>
    <row r="745" spans="1:6" ht="15.75">
      <c r="A745" s="175" t="s">
        <v>630</v>
      </c>
      <c r="B745" s="37"/>
      <c r="C745" s="38">
        <v>310</v>
      </c>
      <c r="D745" s="41">
        <f>D746</f>
        <v>0</v>
      </c>
      <c r="E745" s="41">
        <f>E746</f>
        <v>0</v>
      </c>
      <c r="F745" s="41">
        <f>F746</f>
        <v>0</v>
      </c>
    </row>
    <row r="746" spans="1:6" ht="15.75">
      <c r="A746" s="180" t="s">
        <v>691</v>
      </c>
      <c r="B746" s="37">
        <v>244</v>
      </c>
      <c r="C746" s="40"/>
      <c r="D746" s="44"/>
      <c r="E746" s="44"/>
      <c r="F746" s="44"/>
    </row>
    <row r="747" spans="1:6" ht="15.75">
      <c r="A747" s="180" t="s">
        <v>268</v>
      </c>
      <c r="B747" s="37"/>
      <c r="C747" s="40">
        <v>271</v>
      </c>
      <c r="D747" s="44"/>
      <c r="E747" s="44"/>
      <c r="F747" s="44"/>
    </row>
    <row r="748" spans="1:6" ht="30">
      <c r="A748" s="175" t="s">
        <v>695</v>
      </c>
      <c r="B748" s="37"/>
      <c r="C748" s="38">
        <v>340</v>
      </c>
      <c r="D748" s="41">
        <f>D749</f>
        <v>45656</v>
      </c>
      <c r="E748" s="41">
        <f>E749</f>
        <v>45656</v>
      </c>
      <c r="F748" s="41">
        <f>F749</f>
        <v>195</v>
      </c>
    </row>
    <row r="749" spans="1:6" ht="15.75">
      <c r="A749" s="180" t="s">
        <v>198</v>
      </c>
      <c r="B749" s="37">
        <v>244</v>
      </c>
      <c r="C749" s="40"/>
      <c r="D749" s="203">
        <v>45656</v>
      </c>
      <c r="E749" s="203">
        <v>45656</v>
      </c>
      <c r="F749" s="203">
        <v>195</v>
      </c>
    </row>
    <row r="750" spans="1:6" ht="15.75">
      <c r="A750" s="180" t="s">
        <v>269</v>
      </c>
      <c r="B750" s="37"/>
      <c r="C750" s="40">
        <v>272</v>
      </c>
      <c r="D750" s="44"/>
      <c r="E750" s="44"/>
      <c r="F750" s="44"/>
    </row>
    <row r="751" spans="1:6" ht="49.5" customHeight="1">
      <c r="A751" s="208" t="s">
        <v>899</v>
      </c>
      <c r="B751" s="50"/>
      <c r="C751" s="237"/>
      <c r="D751" s="42">
        <f>D752+D758</f>
        <v>0</v>
      </c>
      <c r="E751" s="42">
        <f>E752+E758</f>
        <v>0</v>
      </c>
      <c r="F751" s="42">
        <f>F752+F758</f>
        <v>0</v>
      </c>
    </row>
    <row r="752" spans="1:7" ht="15.75">
      <c r="A752" s="175" t="s">
        <v>676</v>
      </c>
      <c r="B752" s="39"/>
      <c r="C752" s="40">
        <v>200</v>
      </c>
      <c r="D752" s="41">
        <f>D755+D753</f>
        <v>0</v>
      </c>
      <c r="E752" s="41">
        <f>E755+E753</f>
        <v>0</v>
      </c>
      <c r="F752" s="41">
        <f>F755+F753</f>
        <v>0</v>
      </c>
      <c r="G752" s="41">
        <f>G753</f>
        <v>0</v>
      </c>
    </row>
    <row r="753" spans="1:6" ht="15.75">
      <c r="A753" s="175" t="s">
        <v>826</v>
      </c>
      <c r="B753" s="37"/>
      <c r="C753" s="38">
        <v>226</v>
      </c>
      <c r="D753" s="41">
        <f>SUM(D754:D754)</f>
        <v>0</v>
      </c>
      <c r="E753" s="41">
        <f>SUM(E754:E754)</f>
        <v>0</v>
      </c>
      <c r="F753" s="41">
        <f>SUM(F754:F754)</f>
        <v>0</v>
      </c>
    </row>
    <row r="754" spans="1:6" ht="15.75">
      <c r="A754" s="248" t="s">
        <v>939</v>
      </c>
      <c r="B754" s="39">
        <v>244</v>
      </c>
      <c r="C754" s="40"/>
      <c r="D754" s="44"/>
      <c r="E754" s="44"/>
      <c r="F754" s="44"/>
    </row>
    <row r="755" spans="1:6" ht="30">
      <c r="A755" s="175" t="s">
        <v>993</v>
      </c>
      <c r="B755" s="39"/>
      <c r="C755" s="40">
        <v>240</v>
      </c>
      <c r="D755" s="41">
        <f>SUM(D756:D757)</f>
        <v>0</v>
      </c>
      <c r="E755" s="41">
        <f>SUM(E756:E757)</f>
        <v>0</v>
      </c>
      <c r="F755" s="41">
        <f>SUM(F756:F757)</f>
        <v>0</v>
      </c>
    </row>
    <row r="756" spans="1:6" ht="30">
      <c r="A756" s="175" t="s">
        <v>649</v>
      </c>
      <c r="B756" s="37">
        <v>810</v>
      </c>
      <c r="C756" s="38">
        <v>241</v>
      </c>
      <c r="D756" s="44"/>
      <c r="E756" s="44"/>
      <c r="F756" s="44"/>
    </row>
    <row r="757" spans="1:6" ht="15" customHeight="1">
      <c r="A757" s="175" t="s">
        <v>648</v>
      </c>
      <c r="B757" s="37">
        <v>630</v>
      </c>
      <c r="C757" s="38">
        <v>242</v>
      </c>
      <c r="D757" s="44"/>
      <c r="E757" s="44"/>
      <c r="F757" s="44"/>
    </row>
    <row r="758" spans="1:6" ht="30">
      <c r="A758" s="175" t="s">
        <v>695</v>
      </c>
      <c r="B758" s="37"/>
      <c r="C758" s="38">
        <v>340</v>
      </c>
      <c r="D758" s="41">
        <f>D759</f>
        <v>0</v>
      </c>
      <c r="E758" s="41">
        <f>E759</f>
        <v>0</v>
      </c>
      <c r="F758" s="41">
        <f>F759</f>
        <v>0</v>
      </c>
    </row>
    <row r="759" spans="1:6" ht="15.75">
      <c r="A759" s="180" t="s">
        <v>198</v>
      </c>
      <c r="B759" s="37">
        <v>244</v>
      </c>
      <c r="C759" s="40"/>
      <c r="D759" s="44"/>
      <c r="E759" s="44"/>
      <c r="F759" s="44"/>
    </row>
    <row r="760" spans="1:6" ht="15.75">
      <c r="A760" s="180" t="s">
        <v>269</v>
      </c>
      <c r="B760" s="37"/>
      <c r="C760" s="40">
        <v>272</v>
      </c>
      <c r="D760" s="44"/>
      <c r="E760" s="44"/>
      <c r="F760" s="44"/>
    </row>
    <row r="761" spans="1:6" ht="20.25" customHeight="1">
      <c r="A761" s="208" t="s">
        <v>514</v>
      </c>
      <c r="B761" s="50"/>
      <c r="C761" s="237"/>
      <c r="D761" s="42">
        <f>D762</f>
        <v>0</v>
      </c>
      <c r="E761" s="42">
        <f>E762</f>
        <v>0</v>
      </c>
      <c r="F761" s="42">
        <f>F762</f>
        <v>0</v>
      </c>
    </row>
    <row r="762" spans="1:6" ht="15.75">
      <c r="A762" s="175" t="s">
        <v>676</v>
      </c>
      <c r="B762" s="39"/>
      <c r="C762" s="40">
        <v>200</v>
      </c>
      <c r="D762" s="41">
        <f>D763+D765</f>
        <v>0</v>
      </c>
      <c r="E762" s="41">
        <f>E763+E765</f>
        <v>0</v>
      </c>
      <c r="F762" s="41">
        <f>F763+F765</f>
        <v>0</v>
      </c>
    </row>
    <row r="763" spans="1:6" ht="15.75">
      <c r="A763" s="175" t="s">
        <v>826</v>
      </c>
      <c r="B763" s="37"/>
      <c r="C763" s="38">
        <v>226</v>
      </c>
      <c r="D763" s="41">
        <f>D764</f>
        <v>0</v>
      </c>
      <c r="E763" s="41">
        <f>E764</f>
        <v>0</v>
      </c>
      <c r="F763" s="41">
        <f>F764</f>
        <v>0</v>
      </c>
    </row>
    <row r="764" spans="1:6" ht="15.75">
      <c r="A764" s="248" t="s">
        <v>939</v>
      </c>
      <c r="B764" s="39">
        <v>244</v>
      </c>
      <c r="C764" s="40"/>
      <c r="D764" s="44"/>
      <c r="E764" s="44"/>
      <c r="F764" s="44"/>
    </row>
    <row r="765" spans="1:6" ht="30">
      <c r="A765" s="175" t="s">
        <v>993</v>
      </c>
      <c r="B765" s="39"/>
      <c r="C765" s="40">
        <v>240</v>
      </c>
      <c r="D765" s="41">
        <f>SUM(D766:D767)</f>
        <v>0</v>
      </c>
      <c r="E765" s="41">
        <f>SUM(E766:E767)</f>
        <v>0</v>
      </c>
      <c r="F765" s="41">
        <f>SUM(F766:F767)</f>
        <v>0</v>
      </c>
    </row>
    <row r="766" spans="1:6" ht="30">
      <c r="A766" s="175" t="s">
        <v>649</v>
      </c>
      <c r="B766" s="37">
        <v>810</v>
      </c>
      <c r="C766" s="38">
        <v>241</v>
      </c>
      <c r="D766" s="44"/>
      <c r="E766" s="44"/>
      <c r="F766" s="44"/>
    </row>
    <row r="767" spans="1:6" ht="17.25" customHeight="1">
      <c r="A767" s="175" t="s">
        <v>648</v>
      </c>
      <c r="B767" s="37">
        <v>630</v>
      </c>
      <c r="C767" s="38">
        <v>242</v>
      </c>
      <c r="D767" s="44"/>
      <c r="E767" s="44"/>
      <c r="F767" s="44"/>
    </row>
    <row r="768" spans="1:6" ht="31.5">
      <c r="A768" s="208" t="s">
        <v>515</v>
      </c>
      <c r="B768" s="50"/>
      <c r="C768" s="237"/>
      <c r="D768" s="42">
        <f>D769+D777</f>
        <v>20640</v>
      </c>
      <c r="E768" s="42">
        <f>E769+E777</f>
        <v>20640</v>
      </c>
      <c r="F768" s="42">
        <f>F769+F777</f>
        <v>20640</v>
      </c>
    </row>
    <row r="769" spans="1:6" ht="15.75">
      <c r="A769" s="175" t="s">
        <v>676</v>
      </c>
      <c r="B769" s="39"/>
      <c r="C769" s="40">
        <v>200</v>
      </c>
      <c r="D769" s="41">
        <f>D770+D772</f>
        <v>19500</v>
      </c>
      <c r="E769" s="41">
        <f>E770+E772</f>
        <v>19500</v>
      </c>
      <c r="F769" s="41">
        <f>F770+F772</f>
        <v>19500</v>
      </c>
    </row>
    <row r="770" spans="1:6" ht="15.75">
      <c r="A770" s="175" t="s">
        <v>826</v>
      </c>
      <c r="B770" s="37"/>
      <c r="C770" s="38">
        <v>226</v>
      </c>
      <c r="D770" s="41">
        <f>D771</f>
        <v>19500</v>
      </c>
      <c r="E770" s="41">
        <f>E771</f>
        <v>19500</v>
      </c>
      <c r="F770" s="41">
        <f>F771</f>
        <v>19500</v>
      </c>
    </row>
    <row r="771" spans="1:6" ht="15.75">
      <c r="A771" s="248" t="s">
        <v>939</v>
      </c>
      <c r="B771" s="37">
        <v>244</v>
      </c>
      <c r="C771" s="40"/>
      <c r="D771" s="203">
        <v>19500</v>
      </c>
      <c r="E771" s="203">
        <v>19500</v>
      </c>
      <c r="F771" s="203">
        <v>19500</v>
      </c>
    </row>
    <row r="772" spans="1:6" ht="30">
      <c r="A772" s="175" t="s">
        <v>993</v>
      </c>
      <c r="B772" s="39"/>
      <c r="C772" s="40">
        <v>240</v>
      </c>
      <c r="D772" s="41">
        <f>D773+D774</f>
        <v>0</v>
      </c>
      <c r="E772" s="41">
        <f>E773+E774</f>
        <v>0</v>
      </c>
      <c r="F772" s="41">
        <f>F773+F774</f>
        <v>0</v>
      </c>
    </row>
    <row r="773" spans="1:6" ht="30">
      <c r="A773" s="175" t="s">
        <v>649</v>
      </c>
      <c r="B773" s="37">
        <v>810</v>
      </c>
      <c r="C773" s="38">
        <v>241</v>
      </c>
      <c r="D773" s="44"/>
      <c r="E773" s="44"/>
      <c r="F773" s="44"/>
    </row>
    <row r="774" spans="1:6" ht="16.5" customHeight="1">
      <c r="A774" s="175" t="s">
        <v>648</v>
      </c>
      <c r="B774" s="37"/>
      <c r="C774" s="38">
        <v>242</v>
      </c>
      <c r="D774" s="41">
        <f>D775+D776</f>
        <v>0</v>
      </c>
      <c r="E774" s="41">
        <f>E775+E776</f>
        <v>0</v>
      </c>
      <c r="F774" s="41">
        <f>F775+F776</f>
        <v>0</v>
      </c>
    </row>
    <row r="775" spans="1:6" ht="15.75">
      <c r="A775" s="175"/>
      <c r="B775" s="37">
        <v>630</v>
      </c>
      <c r="C775" s="38"/>
      <c r="D775" s="44"/>
      <c r="E775" s="44"/>
      <c r="F775" s="44"/>
    </row>
    <row r="776" spans="1:6" ht="15.75">
      <c r="A776" s="175"/>
      <c r="B776" s="37">
        <v>810</v>
      </c>
      <c r="C776" s="38"/>
      <c r="D776" s="44"/>
      <c r="E776" s="44"/>
      <c r="F776" s="44"/>
    </row>
    <row r="777" spans="1:6" ht="15.75">
      <c r="A777" s="179" t="s">
        <v>631</v>
      </c>
      <c r="B777" s="39"/>
      <c r="C777" s="40">
        <v>300</v>
      </c>
      <c r="D777" s="41">
        <f>D778</f>
        <v>1140</v>
      </c>
      <c r="E777" s="41">
        <f>E778</f>
        <v>1140</v>
      </c>
      <c r="F777" s="41">
        <f>F778</f>
        <v>1140</v>
      </c>
    </row>
    <row r="778" spans="1:6" ht="30">
      <c r="A778" s="175" t="s">
        <v>695</v>
      </c>
      <c r="B778" s="37">
        <v>244</v>
      </c>
      <c r="C778" s="38">
        <v>340</v>
      </c>
      <c r="D778" s="41">
        <f>SUM(D779:D781)</f>
        <v>1140</v>
      </c>
      <c r="E778" s="41">
        <f>SUM(E779:E781)</f>
        <v>1140</v>
      </c>
      <c r="F778" s="41">
        <f>SUM(F779:F781)</f>
        <v>1140</v>
      </c>
    </row>
    <row r="779" spans="1:6" ht="15.75">
      <c r="A779" s="180" t="s">
        <v>645</v>
      </c>
      <c r="B779" s="37"/>
      <c r="C779" s="38"/>
      <c r="D779" s="203">
        <v>1140</v>
      </c>
      <c r="E779" s="203">
        <v>1140</v>
      </c>
      <c r="F779" s="203">
        <v>1140</v>
      </c>
    </row>
    <row r="780" spans="1:6" ht="15.75">
      <c r="A780" s="180" t="s">
        <v>646</v>
      </c>
      <c r="B780" s="37"/>
      <c r="C780" s="38"/>
      <c r="D780" s="44"/>
      <c r="E780" s="44"/>
      <c r="F780" s="44"/>
    </row>
    <row r="781" spans="1:6" ht="15.75">
      <c r="A781" s="180" t="s">
        <v>198</v>
      </c>
      <c r="B781" s="37"/>
      <c r="C781" s="40"/>
      <c r="D781" s="44"/>
      <c r="E781" s="44"/>
      <c r="F781" s="44"/>
    </row>
    <row r="782" spans="1:6" ht="15.75">
      <c r="A782" s="180" t="s">
        <v>269</v>
      </c>
      <c r="B782" s="37"/>
      <c r="C782" s="40">
        <v>272</v>
      </c>
      <c r="D782" s="44"/>
      <c r="E782" s="44"/>
      <c r="F782" s="44"/>
    </row>
    <row r="783" spans="1:6" ht="31.5">
      <c r="A783" s="208" t="s">
        <v>169</v>
      </c>
      <c r="B783" s="50"/>
      <c r="C783" s="237"/>
      <c r="D783" s="42">
        <f>D784+D809</f>
        <v>6958</v>
      </c>
      <c r="E783" s="42">
        <f>E784+E809</f>
        <v>6958</v>
      </c>
      <c r="F783" s="42">
        <f>F784+F809</f>
        <v>6958</v>
      </c>
    </row>
    <row r="784" spans="1:6" ht="15.75">
      <c r="A784" s="175" t="s">
        <v>676</v>
      </c>
      <c r="B784" s="39"/>
      <c r="C784" s="40">
        <v>200</v>
      </c>
      <c r="D784" s="41">
        <f>D786+D795+D799+D785+D804+D806</f>
        <v>0</v>
      </c>
      <c r="E784" s="41">
        <f>E786+E795+E799+E785+E804+E806</f>
        <v>0</v>
      </c>
      <c r="F784" s="41">
        <f>F786+F795+F799+F785+F804+F806</f>
        <v>0</v>
      </c>
    </row>
    <row r="785" spans="1:6" ht="30">
      <c r="A785" s="175" t="s">
        <v>508</v>
      </c>
      <c r="B785" s="37">
        <v>244</v>
      </c>
      <c r="C785" s="38">
        <v>222</v>
      </c>
      <c r="D785" s="44"/>
      <c r="E785" s="44"/>
      <c r="F785" s="44"/>
    </row>
    <row r="786" spans="1:6" ht="15.75">
      <c r="A786" s="175" t="s">
        <v>513</v>
      </c>
      <c r="B786" s="37"/>
      <c r="C786" s="38">
        <v>225</v>
      </c>
      <c r="D786" s="41">
        <f>SUM(D787:D789)</f>
        <v>0</v>
      </c>
      <c r="E786" s="41">
        <f>SUM(E787:E789)</f>
        <v>0</v>
      </c>
      <c r="F786" s="41">
        <f>SUM(F787:F789)</f>
        <v>0</v>
      </c>
    </row>
    <row r="787" spans="1:6" ht="30">
      <c r="A787" s="175" t="s">
        <v>943</v>
      </c>
      <c r="B787" s="37"/>
      <c r="C787" s="38"/>
      <c r="D787" s="44"/>
      <c r="E787" s="44"/>
      <c r="F787" s="44"/>
    </row>
    <row r="788" spans="1:6" ht="15.75">
      <c r="A788" s="175" t="s">
        <v>619</v>
      </c>
      <c r="B788" s="37"/>
      <c r="C788" s="40"/>
      <c r="D788" s="44"/>
      <c r="E788" s="44"/>
      <c r="F788" s="44"/>
    </row>
    <row r="789" spans="1:6" ht="15.75">
      <c r="A789" s="175" t="s">
        <v>185</v>
      </c>
      <c r="B789" s="37"/>
      <c r="C789" s="40"/>
      <c r="D789" s="44"/>
      <c r="E789" s="44"/>
      <c r="F789" s="44"/>
    </row>
    <row r="790" spans="1:6" ht="30">
      <c r="A790" s="175" t="s">
        <v>937</v>
      </c>
      <c r="B790" s="39"/>
      <c r="C790" s="40"/>
      <c r="D790" s="44"/>
      <c r="E790" s="44"/>
      <c r="F790" s="44"/>
    </row>
    <row r="791" spans="1:6" ht="15.75">
      <c r="A791" s="175" t="s">
        <v>620</v>
      </c>
      <c r="B791" s="39"/>
      <c r="C791" s="40"/>
      <c r="D791" s="44"/>
      <c r="E791" s="44"/>
      <c r="F791" s="44"/>
    </row>
    <row r="792" spans="1:6" ht="15.75">
      <c r="A792" s="178" t="s">
        <v>1248</v>
      </c>
      <c r="B792" s="37"/>
      <c r="C792" s="40"/>
      <c r="D792" s="100">
        <f>D793+D794</f>
        <v>0</v>
      </c>
      <c r="E792" s="100">
        <f>E793+E794</f>
        <v>0</v>
      </c>
      <c r="F792" s="100">
        <f>F793+F794</f>
        <v>0</v>
      </c>
    </row>
    <row r="793" spans="1:6" ht="15.75">
      <c r="A793" s="175"/>
      <c r="B793" s="37">
        <v>243</v>
      </c>
      <c r="C793" s="40"/>
      <c r="D793" s="44"/>
      <c r="E793" s="44"/>
      <c r="F793" s="44"/>
    </row>
    <row r="794" spans="1:6" ht="15.75">
      <c r="A794" s="175"/>
      <c r="B794" s="37">
        <v>244</v>
      </c>
      <c r="C794" s="40"/>
      <c r="D794" s="44"/>
      <c r="E794" s="44"/>
      <c r="F794" s="44"/>
    </row>
    <row r="795" spans="1:6" ht="15.75">
      <c r="A795" s="175" t="s">
        <v>826</v>
      </c>
      <c r="B795" s="37">
        <v>244</v>
      </c>
      <c r="C795" s="38">
        <v>226</v>
      </c>
      <c r="D795" s="41">
        <f>D796</f>
        <v>0</v>
      </c>
      <c r="E795" s="41">
        <f>E796</f>
        <v>0</v>
      </c>
      <c r="F795" s="41">
        <f>F796</f>
        <v>0</v>
      </c>
    </row>
    <row r="796" spans="1:6" ht="15.75">
      <c r="A796" s="248" t="s">
        <v>939</v>
      </c>
      <c r="B796" s="37"/>
      <c r="C796" s="40"/>
      <c r="D796" s="41">
        <f>D797+D798</f>
        <v>0</v>
      </c>
      <c r="E796" s="41">
        <f>E797+E798</f>
        <v>0</v>
      </c>
      <c r="F796" s="41">
        <f>F797+F798</f>
        <v>0</v>
      </c>
    </row>
    <row r="797" spans="1:6" ht="15.75">
      <c r="A797" s="175" t="s">
        <v>934</v>
      </c>
      <c r="B797" s="37"/>
      <c r="C797" s="40"/>
      <c r="D797" s="44"/>
      <c r="E797" s="44"/>
      <c r="F797" s="44"/>
    </row>
    <row r="798" spans="1:6" ht="15.75">
      <c r="A798" s="175" t="s">
        <v>935</v>
      </c>
      <c r="B798" s="37"/>
      <c r="C798" s="40"/>
      <c r="D798" s="44"/>
      <c r="E798" s="44"/>
      <c r="F798" s="44"/>
    </row>
    <row r="799" spans="1:6" ht="18" customHeight="1">
      <c r="A799" s="175" t="s">
        <v>993</v>
      </c>
      <c r="B799" s="39"/>
      <c r="C799" s="40">
        <v>240</v>
      </c>
      <c r="D799" s="41">
        <f>D800+D801</f>
        <v>0</v>
      </c>
      <c r="E799" s="41">
        <f>E800+E801</f>
        <v>0</v>
      </c>
      <c r="F799" s="41">
        <f>F800+F801</f>
        <v>0</v>
      </c>
    </row>
    <row r="800" spans="1:6" ht="30">
      <c r="A800" s="175" t="s">
        <v>649</v>
      </c>
      <c r="B800" s="37">
        <v>810</v>
      </c>
      <c r="C800" s="38">
        <v>241</v>
      </c>
      <c r="D800" s="44"/>
      <c r="E800" s="44"/>
      <c r="F800" s="44"/>
    </row>
    <row r="801" spans="1:6" ht="18" customHeight="1">
      <c r="A801" s="175" t="s">
        <v>648</v>
      </c>
      <c r="B801" s="37"/>
      <c r="C801" s="38">
        <v>242</v>
      </c>
      <c r="D801" s="44">
        <f>D802+D803</f>
        <v>0</v>
      </c>
      <c r="E801" s="44">
        <f>E802+E803</f>
        <v>0</v>
      </c>
      <c r="F801" s="44">
        <f>F802+F803</f>
        <v>0</v>
      </c>
    </row>
    <row r="802" spans="1:6" ht="15.75">
      <c r="A802" s="175"/>
      <c r="B802" s="37">
        <v>630</v>
      </c>
      <c r="C802" s="38"/>
      <c r="D802" s="44"/>
      <c r="E802" s="44"/>
      <c r="F802" s="44"/>
    </row>
    <row r="803" spans="1:6" ht="15.75">
      <c r="A803" s="175"/>
      <c r="B803" s="37">
        <v>810</v>
      </c>
      <c r="C803" s="38"/>
      <c r="D803" s="44"/>
      <c r="E803" s="44"/>
      <c r="F803" s="44"/>
    </row>
    <row r="804" spans="1:6" ht="15.75">
      <c r="A804" s="181" t="s">
        <v>992</v>
      </c>
      <c r="B804" s="50"/>
      <c r="C804" s="237" t="s">
        <v>787</v>
      </c>
      <c r="D804" s="44">
        <f>D805</f>
        <v>0</v>
      </c>
      <c r="E804" s="44">
        <f>E805</f>
        <v>0</v>
      </c>
      <c r="F804" s="44">
        <f>F805</f>
        <v>0</v>
      </c>
    </row>
    <row r="805" spans="1:6" ht="30">
      <c r="A805" s="181" t="s">
        <v>657</v>
      </c>
      <c r="B805" s="54" t="s">
        <v>1035</v>
      </c>
      <c r="C805" s="96" t="s">
        <v>788</v>
      </c>
      <c r="D805" s="44"/>
      <c r="E805" s="44"/>
      <c r="F805" s="44"/>
    </row>
    <row r="806" spans="1:6" ht="15.75">
      <c r="A806" s="175" t="s">
        <v>689</v>
      </c>
      <c r="B806" s="37"/>
      <c r="C806" s="38">
        <v>290</v>
      </c>
      <c r="D806" s="44">
        <f>D807+D808</f>
        <v>0</v>
      </c>
      <c r="E806" s="44">
        <f>E807+E808</f>
        <v>0</v>
      </c>
      <c r="F806" s="44">
        <f>F807+F808</f>
        <v>0</v>
      </c>
    </row>
    <row r="807" spans="1:6" ht="30">
      <c r="A807" s="177" t="s">
        <v>953</v>
      </c>
      <c r="B807" s="37">
        <v>852</v>
      </c>
      <c r="C807" s="38"/>
      <c r="D807" s="44"/>
      <c r="E807" s="44"/>
      <c r="F807" s="44"/>
    </row>
    <row r="808" spans="1:6" ht="15.75">
      <c r="A808" s="173" t="s">
        <v>266</v>
      </c>
      <c r="B808" s="37">
        <v>852</v>
      </c>
      <c r="C808" s="38"/>
      <c r="D808" s="44"/>
      <c r="E808" s="44"/>
      <c r="F808" s="44"/>
    </row>
    <row r="809" spans="1:6" ht="15.75">
      <c r="A809" s="179" t="s">
        <v>631</v>
      </c>
      <c r="B809" s="37"/>
      <c r="C809" s="38">
        <v>300</v>
      </c>
      <c r="D809" s="41">
        <f>D810+D813</f>
        <v>6958</v>
      </c>
      <c r="E809" s="41">
        <f>E810+E813</f>
        <v>6958</v>
      </c>
      <c r="F809" s="41">
        <f>F810+F813</f>
        <v>6958</v>
      </c>
    </row>
    <row r="810" spans="1:6" ht="15.75">
      <c r="A810" s="175" t="s">
        <v>630</v>
      </c>
      <c r="B810" s="37"/>
      <c r="C810" s="38">
        <v>310</v>
      </c>
      <c r="D810" s="41">
        <f>D811</f>
        <v>0</v>
      </c>
      <c r="E810" s="41">
        <f>E811</f>
        <v>0</v>
      </c>
      <c r="F810" s="41">
        <f>F811</f>
        <v>0</v>
      </c>
    </row>
    <row r="811" spans="1:6" ht="15.75">
      <c r="A811" s="180" t="s">
        <v>691</v>
      </c>
      <c r="B811" s="37">
        <v>244</v>
      </c>
      <c r="C811" s="40"/>
      <c r="D811" s="44"/>
      <c r="E811" s="44"/>
      <c r="F811" s="44"/>
    </row>
    <row r="812" spans="1:6" ht="15.75">
      <c r="A812" s="180" t="s">
        <v>268</v>
      </c>
      <c r="B812" s="37"/>
      <c r="C812" s="40">
        <v>271</v>
      </c>
      <c r="D812" s="44"/>
      <c r="E812" s="44"/>
      <c r="F812" s="44"/>
    </row>
    <row r="813" spans="1:6" ht="30">
      <c r="A813" s="175" t="s">
        <v>695</v>
      </c>
      <c r="B813" s="37">
        <v>244</v>
      </c>
      <c r="C813" s="38">
        <v>340</v>
      </c>
      <c r="D813" s="41">
        <f>SUM(D814:D816)</f>
        <v>6958</v>
      </c>
      <c r="E813" s="41">
        <f>SUM(E814:E816)</f>
        <v>6958</v>
      </c>
      <c r="F813" s="41">
        <f>SUM(F814:F816)</f>
        <v>6958</v>
      </c>
    </row>
    <row r="814" spans="1:6" ht="15.75">
      <c r="A814" s="180" t="s">
        <v>645</v>
      </c>
      <c r="B814" s="37"/>
      <c r="C814" s="38"/>
      <c r="D814" s="203">
        <v>924</v>
      </c>
      <c r="E814" s="203">
        <v>924</v>
      </c>
      <c r="F814" s="203">
        <v>924</v>
      </c>
    </row>
    <row r="815" spans="1:6" ht="15.75">
      <c r="A815" s="180" t="s">
        <v>646</v>
      </c>
      <c r="B815" s="37"/>
      <c r="C815" s="38"/>
      <c r="D815" s="44"/>
      <c r="E815" s="44"/>
      <c r="F815" s="44"/>
    </row>
    <row r="816" spans="1:6" ht="15.75">
      <c r="A816" s="180" t="s">
        <v>198</v>
      </c>
      <c r="B816" s="37"/>
      <c r="C816" s="40"/>
      <c r="D816" s="203">
        <v>6034</v>
      </c>
      <c r="E816" s="203">
        <v>6034</v>
      </c>
      <c r="F816" s="203">
        <v>6034</v>
      </c>
    </row>
    <row r="817" spans="1:6" ht="15.75">
      <c r="A817" s="180" t="s">
        <v>269</v>
      </c>
      <c r="B817" s="37"/>
      <c r="C817" s="40">
        <v>272</v>
      </c>
      <c r="D817" s="44"/>
      <c r="E817" s="44"/>
      <c r="F817" s="44"/>
    </row>
    <row r="818" spans="1:6" ht="36" customHeight="1">
      <c r="A818" s="243" t="s">
        <v>900</v>
      </c>
      <c r="B818" s="50"/>
      <c r="C818" s="237"/>
      <c r="D818" s="171">
        <f>SUM(D819,D861)</f>
        <v>576367.42</v>
      </c>
      <c r="E818" s="171">
        <f>SUM(E819,E861)</f>
        <v>576367.42</v>
      </c>
      <c r="F818" s="171">
        <f>SUM(F819,F861)</f>
        <v>580375.4</v>
      </c>
    </row>
    <row r="819" spans="1:6" ht="15.75">
      <c r="A819" s="175" t="s">
        <v>676</v>
      </c>
      <c r="B819" s="39"/>
      <c r="C819" s="40">
        <v>200</v>
      </c>
      <c r="D819" s="41">
        <f>SUM(D820,D824,D857,D856)</f>
        <v>546296.42</v>
      </c>
      <c r="E819" s="41">
        <f>SUM(E820,E824,E857,E856)</f>
        <v>546296.42</v>
      </c>
      <c r="F819" s="41">
        <f>SUM(F820,F824,F857,F856)</f>
        <v>546924.41</v>
      </c>
    </row>
    <row r="820" spans="1:6" ht="30">
      <c r="A820" s="175" t="s">
        <v>677</v>
      </c>
      <c r="B820" s="39"/>
      <c r="C820" s="40">
        <v>210</v>
      </c>
      <c r="D820" s="41">
        <f>D821+D822+D823</f>
        <v>0</v>
      </c>
      <c r="E820" s="41">
        <f>E821+E822+E823</f>
        <v>0</v>
      </c>
      <c r="F820" s="41">
        <f>F821+F822+F823</f>
        <v>0</v>
      </c>
    </row>
    <row r="821" spans="1:6" ht="15.75">
      <c r="A821" s="175" t="s">
        <v>678</v>
      </c>
      <c r="B821" s="37"/>
      <c r="C821" s="38">
        <v>211</v>
      </c>
      <c r="D821" s="41">
        <f aca="true" t="shared" si="28" ref="D821:F823">D875+D943</f>
        <v>0</v>
      </c>
      <c r="E821" s="41">
        <f t="shared" si="28"/>
        <v>0</v>
      </c>
      <c r="F821" s="41">
        <f t="shared" si="28"/>
        <v>0</v>
      </c>
    </row>
    <row r="822" spans="1:6" ht="15.75">
      <c r="A822" s="175" t="s">
        <v>680</v>
      </c>
      <c r="B822" s="37"/>
      <c r="C822" s="38">
        <v>213</v>
      </c>
      <c r="D822" s="41">
        <f t="shared" si="28"/>
        <v>0</v>
      </c>
      <c r="E822" s="41">
        <f t="shared" si="28"/>
        <v>0</v>
      </c>
      <c r="F822" s="41">
        <f t="shared" si="28"/>
        <v>0</v>
      </c>
    </row>
    <row r="823" spans="1:6" ht="15.75">
      <c r="A823" s="175" t="s">
        <v>679</v>
      </c>
      <c r="B823" s="37"/>
      <c r="C823" s="38">
        <v>212</v>
      </c>
      <c r="D823" s="41">
        <f t="shared" si="28"/>
        <v>0</v>
      </c>
      <c r="E823" s="41">
        <f t="shared" si="28"/>
        <v>0</v>
      </c>
      <c r="F823" s="41">
        <f t="shared" si="28"/>
        <v>0</v>
      </c>
    </row>
    <row r="824" spans="1:6" ht="15.75">
      <c r="A824" s="175" t="s">
        <v>681</v>
      </c>
      <c r="B824" s="39"/>
      <c r="C824" s="40">
        <v>220</v>
      </c>
      <c r="D824" s="41">
        <f>SUM(D825,D826,D829,D835,D836,D842)</f>
        <v>45746.420000000006</v>
      </c>
      <c r="E824" s="41">
        <f>SUM(E825,E826,E829,E835,E836,E842)</f>
        <v>45746.420000000006</v>
      </c>
      <c r="F824" s="41">
        <f>SUM(F825,F826,F829,F835,F836,F842)</f>
        <v>46374.41</v>
      </c>
    </row>
    <row r="825" spans="1:6" ht="15.75">
      <c r="A825" s="175" t="s">
        <v>682</v>
      </c>
      <c r="B825" s="37"/>
      <c r="C825" s="38">
        <v>221</v>
      </c>
      <c r="D825" s="41">
        <f>D879+D947</f>
        <v>0</v>
      </c>
      <c r="E825" s="41">
        <f>E879+E947</f>
        <v>0</v>
      </c>
      <c r="F825" s="41">
        <f>F879+F947</f>
        <v>0</v>
      </c>
    </row>
    <row r="826" spans="1:6" ht="15.75">
      <c r="A826" s="175" t="s">
        <v>683</v>
      </c>
      <c r="B826" s="37"/>
      <c r="C826" s="38">
        <v>222</v>
      </c>
      <c r="D826" s="41">
        <f>D827+D828</f>
        <v>3700</v>
      </c>
      <c r="E826" s="41">
        <f>E827+E828</f>
        <v>3700</v>
      </c>
      <c r="F826" s="41">
        <f>F827+F828</f>
        <v>3700</v>
      </c>
    </row>
    <row r="827" spans="1:6" ht="15.75">
      <c r="A827" s="175" t="s">
        <v>512</v>
      </c>
      <c r="B827" s="37"/>
      <c r="C827" s="38"/>
      <c r="D827" s="41">
        <f aca="true" t="shared" si="29" ref="D827:F828">D883+D951</f>
        <v>3700</v>
      </c>
      <c r="E827" s="41">
        <f t="shared" si="29"/>
        <v>3700</v>
      </c>
      <c r="F827" s="41">
        <f t="shared" si="29"/>
        <v>3700</v>
      </c>
    </row>
    <row r="828" spans="1:6" ht="15.75">
      <c r="A828" s="180" t="s">
        <v>790</v>
      </c>
      <c r="B828" s="37"/>
      <c r="C828" s="38"/>
      <c r="D828" s="41">
        <f t="shared" si="29"/>
        <v>0</v>
      </c>
      <c r="E828" s="41">
        <f t="shared" si="29"/>
        <v>0</v>
      </c>
      <c r="F828" s="41">
        <f t="shared" si="29"/>
        <v>0</v>
      </c>
    </row>
    <row r="829" spans="1:6" ht="15.75">
      <c r="A829" s="175" t="s">
        <v>684</v>
      </c>
      <c r="B829" s="37"/>
      <c r="C829" s="38">
        <v>223</v>
      </c>
      <c r="D829" s="41">
        <f>SUM(D830:D834)</f>
        <v>36256.12</v>
      </c>
      <c r="E829" s="41">
        <f>SUM(E830:E834)</f>
        <v>36256.12</v>
      </c>
      <c r="F829" s="41">
        <f>SUM(F830:F834)</f>
        <v>36884.11</v>
      </c>
    </row>
    <row r="830" spans="1:6" ht="15.75">
      <c r="A830" s="180" t="s">
        <v>180</v>
      </c>
      <c r="B830" s="37"/>
      <c r="C830" s="38"/>
      <c r="D830" s="41">
        <f aca="true" t="shared" si="30" ref="D830:F834">D886+D954</f>
        <v>0</v>
      </c>
      <c r="E830" s="41">
        <f t="shared" si="30"/>
        <v>0</v>
      </c>
      <c r="F830" s="41">
        <f t="shared" si="30"/>
        <v>0</v>
      </c>
    </row>
    <row r="831" spans="1:6" ht="15.75">
      <c r="A831" s="175" t="s">
        <v>181</v>
      </c>
      <c r="B831" s="37"/>
      <c r="C831" s="38"/>
      <c r="D831" s="41">
        <f t="shared" si="30"/>
        <v>3000</v>
      </c>
      <c r="E831" s="41">
        <f t="shared" si="30"/>
        <v>3000</v>
      </c>
      <c r="F831" s="41">
        <f t="shared" si="30"/>
        <v>3627.99</v>
      </c>
    </row>
    <row r="832" spans="1:6" ht="15.75">
      <c r="A832" s="175" t="s">
        <v>182</v>
      </c>
      <c r="B832" s="37"/>
      <c r="C832" s="38"/>
      <c r="D832" s="41">
        <f t="shared" si="30"/>
        <v>0</v>
      </c>
      <c r="E832" s="41">
        <f t="shared" si="30"/>
        <v>0</v>
      </c>
      <c r="F832" s="41">
        <f t="shared" si="30"/>
        <v>0</v>
      </c>
    </row>
    <row r="833" spans="1:6" ht="30">
      <c r="A833" s="175" t="s">
        <v>183</v>
      </c>
      <c r="B833" s="39"/>
      <c r="C833" s="40"/>
      <c r="D833" s="41">
        <f t="shared" si="30"/>
        <v>0</v>
      </c>
      <c r="E833" s="41">
        <f t="shared" si="30"/>
        <v>0</v>
      </c>
      <c r="F833" s="41">
        <f t="shared" si="30"/>
        <v>0</v>
      </c>
    </row>
    <row r="834" spans="1:6" ht="15.75">
      <c r="A834" s="180" t="s">
        <v>790</v>
      </c>
      <c r="B834" s="37"/>
      <c r="C834" s="40"/>
      <c r="D834" s="41">
        <f t="shared" si="30"/>
        <v>33256.12</v>
      </c>
      <c r="E834" s="41">
        <f t="shared" si="30"/>
        <v>33256.12</v>
      </c>
      <c r="F834" s="41">
        <f t="shared" si="30"/>
        <v>33256.12</v>
      </c>
    </row>
    <row r="835" spans="1:6" ht="30">
      <c r="A835" s="181" t="s">
        <v>785</v>
      </c>
      <c r="B835" s="37"/>
      <c r="C835" s="38">
        <v>224</v>
      </c>
      <c r="D835" s="41">
        <f>D891</f>
        <v>0</v>
      </c>
      <c r="E835" s="41">
        <f>E891</f>
        <v>0</v>
      </c>
      <c r="F835" s="41">
        <f>F891</f>
        <v>0</v>
      </c>
    </row>
    <row r="836" spans="1:6" ht="15.75">
      <c r="A836" s="175" t="s">
        <v>513</v>
      </c>
      <c r="B836" s="37"/>
      <c r="C836" s="38">
        <v>225</v>
      </c>
      <c r="D836" s="41">
        <f>SUM(D837:D841)</f>
        <v>0</v>
      </c>
      <c r="E836" s="41">
        <f>SUM(E837:E841)</f>
        <v>0</v>
      </c>
      <c r="F836" s="41">
        <f>SUM(F837:F841)</f>
        <v>0</v>
      </c>
    </row>
    <row r="837" spans="1:6" ht="30">
      <c r="A837" s="175" t="s">
        <v>943</v>
      </c>
      <c r="B837" s="39"/>
      <c r="C837" s="40"/>
      <c r="D837" s="41">
        <f aca="true" t="shared" si="31" ref="D837:F841">D893+D960</f>
        <v>0</v>
      </c>
      <c r="E837" s="41">
        <f t="shared" si="31"/>
        <v>0</v>
      </c>
      <c r="F837" s="41">
        <f t="shared" si="31"/>
        <v>0</v>
      </c>
    </row>
    <row r="838" spans="1:6" ht="15.75">
      <c r="A838" s="175" t="s">
        <v>619</v>
      </c>
      <c r="B838" s="39"/>
      <c r="C838" s="40"/>
      <c r="D838" s="41">
        <f t="shared" si="31"/>
        <v>0</v>
      </c>
      <c r="E838" s="41">
        <f t="shared" si="31"/>
        <v>0</v>
      </c>
      <c r="F838" s="41">
        <f t="shared" si="31"/>
        <v>0</v>
      </c>
    </row>
    <row r="839" spans="1:6" ht="15.75">
      <c r="A839" s="175" t="s">
        <v>185</v>
      </c>
      <c r="B839" s="39"/>
      <c r="C839" s="40"/>
      <c r="D839" s="41">
        <f t="shared" si="31"/>
        <v>0</v>
      </c>
      <c r="E839" s="41">
        <f t="shared" si="31"/>
        <v>0</v>
      </c>
      <c r="F839" s="41">
        <f t="shared" si="31"/>
        <v>0</v>
      </c>
    </row>
    <row r="840" spans="1:6" ht="30">
      <c r="A840" s="175" t="s">
        <v>937</v>
      </c>
      <c r="B840" s="39"/>
      <c r="C840" s="40"/>
      <c r="D840" s="41">
        <f t="shared" si="31"/>
        <v>0</v>
      </c>
      <c r="E840" s="41">
        <f t="shared" si="31"/>
        <v>0</v>
      </c>
      <c r="F840" s="41">
        <f t="shared" si="31"/>
        <v>0</v>
      </c>
    </row>
    <row r="841" spans="1:6" ht="15.75">
      <c r="A841" s="175" t="s">
        <v>620</v>
      </c>
      <c r="B841" s="39"/>
      <c r="C841" s="40"/>
      <c r="D841" s="41">
        <f t="shared" si="31"/>
        <v>0</v>
      </c>
      <c r="E841" s="41">
        <f t="shared" si="31"/>
        <v>0</v>
      </c>
      <c r="F841" s="41">
        <f t="shared" si="31"/>
        <v>0</v>
      </c>
    </row>
    <row r="842" spans="1:6" ht="15.75">
      <c r="A842" s="175" t="s">
        <v>826</v>
      </c>
      <c r="B842" s="37"/>
      <c r="C842" s="38">
        <v>226</v>
      </c>
      <c r="D842" s="41">
        <f>SUM(D843:D854)</f>
        <v>5790.3</v>
      </c>
      <c r="E842" s="41">
        <f>SUM(E843:E854)</f>
        <v>5790.3</v>
      </c>
      <c r="F842" s="41">
        <f>SUM(F843:F854)</f>
        <v>5790.3</v>
      </c>
    </row>
    <row r="843" spans="1:6" ht="15.75">
      <c r="A843" s="180" t="s">
        <v>186</v>
      </c>
      <c r="B843" s="39"/>
      <c r="C843" s="40"/>
      <c r="D843" s="41">
        <f aca="true" t="shared" si="32" ref="D843:F850">D903+D970</f>
        <v>0</v>
      </c>
      <c r="E843" s="41">
        <f t="shared" si="32"/>
        <v>0</v>
      </c>
      <c r="F843" s="41">
        <f t="shared" si="32"/>
        <v>0</v>
      </c>
    </row>
    <row r="844" spans="1:6" ht="15.75">
      <c r="A844" s="180" t="s">
        <v>188</v>
      </c>
      <c r="B844" s="39"/>
      <c r="C844" s="40"/>
      <c r="D844" s="41">
        <f t="shared" si="32"/>
        <v>0</v>
      </c>
      <c r="E844" s="41">
        <f t="shared" si="32"/>
        <v>0</v>
      </c>
      <c r="F844" s="41">
        <f t="shared" si="32"/>
        <v>0</v>
      </c>
    </row>
    <row r="845" spans="1:6" ht="15.75">
      <c r="A845" s="180" t="s">
        <v>189</v>
      </c>
      <c r="B845" s="39"/>
      <c r="C845" s="40"/>
      <c r="D845" s="41">
        <f t="shared" si="32"/>
        <v>0</v>
      </c>
      <c r="E845" s="41">
        <f t="shared" si="32"/>
        <v>0</v>
      </c>
      <c r="F845" s="41">
        <f t="shared" si="32"/>
        <v>0</v>
      </c>
    </row>
    <row r="846" spans="1:6" ht="15.75">
      <c r="A846" s="180" t="s">
        <v>190</v>
      </c>
      <c r="B846" s="39"/>
      <c r="C846" s="40"/>
      <c r="D846" s="41">
        <f t="shared" si="32"/>
        <v>5790.3</v>
      </c>
      <c r="E846" s="41">
        <f t="shared" si="32"/>
        <v>5790.3</v>
      </c>
      <c r="F846" s="41">
        <f t="shared" si="32"/>
        <v>5790.3</v>
      </c>
    </row>
    <row r="847" spans="1:6" ht="15.75">
      <c r="A847" s="180" t="s">
        <v>1286</v>
      </c>
      <c r="B847" s="39"/>
      <c r="C847" s="40"/>
      <c r="D847" s="41">
        <f t="shared" si="32"/>
        <v>0</v>
      </c>
      <c r="E847" s="41">
        <f t="shared" si="32"/>
        <v>0</v>
      </c>
      <c r="F847" s="41">
        <f t="shared" si="32"/>
        <v>0</v>
      </c>
    </row>
    <row r="848" spans="1:6" ht="15.75">
      <c r="A848" s="180" t="s">
        <v>938</v>
      </c>
      <c r="B848" s="39"/>
      <c r="C848" s="40"/>
      <c r="D848" s="41">
        <f t="shared" si="32"/>
        <v>0</v>
      </c>
      <c r="E848" s="41">
        <f t="shared" si="32"/>
        <v>0</v>
      </c>
      <c r="F848" s="41">
        <f t="shared" si="32"/>
        <v>0</v>
      </c>
    </row>
    <row r="849" spans="1:7" ht="30">
      <c r="A849" s="175" t="s">
        <v>347</v>
      </c>
      <c r="B849" s="39"/>
      <c r="C849" s="40"/>
      <c r="D849" s="41">
        <f t="shared" si="32"/>
        <v>0</v>
      </c>
      <c r="E849" s="41">
        <f t="shared" si="32"/>
        <v>0</v>
      </c>
      <c r="F849" s="41">
        <f t="shared" si="32"/>
        <v>0</v>
      </c>
      <c r="G849" s="44" t="e">
        <f>#REF!+G999</f>
        <v>#REF!</v>
      </c>
    </row>
    <row r="850" spans="1:6" ht="15.75">
      <c r="A850" s="180" t="s">
        <v>193</v>
      </c>
      <c r="B850" s="39"/>
      <c r="C850" s="40"/>
      <c r="D850" s="41">
        <f t="shared" si="32"/>
        <v>0</v>
      </c>
      <c r="E850" s="41">
        <f t="shared" si="32"/>
        <v>0</v>
      </c>
      <c r="F850" s="41">
        <f t="shared" si="32"/>
        <v>0</v>
      </c>
    </row>
    <row r="851" spans="1:6" ht="15.75">
      <c r="A851" s="180" t="s">
        <v>340</v>
      </c>
      <c r="B851" s="39"/>
      <c r="C851" s="40"/>
      <c r="D851" s="41">
        <f>D911</f>
        <v>0</v>
      </c>
      <c r="E851" s="41">
        <f>E911</f>
        <v>0</v>
      </c>
      <c r="F851" s="41">
        <f>F911</f>
        <v>0</v>
      </c>
    </row>
    <row r="852" spans="1:6" ht="15.75">
      <c r="A852" s="180" t="s">
        <v>468</v>
      </c>
      <c r="B852" s="39"/>
      <c r="C852" s="40"/>
      <c r="D852" s="41">
        <f aca="true" t="shared" si="33" ref="D852:F854">D912+D978</f>
        <v>0</v>
      </c>
      <c r="E852" s="41">
        <f t="shared" si="33"/>
        <v>0</v>
      </c>
      <c r="F852" s="41">
        <f t="shared" si="33"/>
        <v>0</v>
      </c>
    </row>
    <row r="853" spans="1:7" ht="15.75">
      <c r="A853" s="180" t="s">
        <v>882</v>
      </c>
      <c r="B853" s="39"/>
      <c r="C853" s="40"/>
      <c r="D853" s="41">
        <f t="shared" si="33"/>
        <v>0</v>
      </c>
      <c r="E853" s="41">
        <f t="shared" si="33"/>
        <v>0</v>
      </c>
      <c r="F853" s="41">
        <f t="shared" si="33"/>
        <v>0</v>
      </c>
      <c r="G853" s="35">
        <f>G913+G979</f>
        <v>0</v>
      </c>
    </row>
    <row r="854" spans="1:6" ht="15.75">
      <c r="A854" s="180" t="s">
        <v>790</v>
      </c>
      <c r="B854" s="39"/>
      <c r="C854" s="40"/>
      <c r="D854" s="41">
        <f t="shared" si="33"/>
        <v>0</v>
      </c>
      <c r="E854" s="41">
        <f t="shared" si="33"/>
        <v>0</v>
      </c>
      <c r="F854" s="41">
        <f t="shared" si="33"/>
        <v>0</v>
      </c>
    </row>
    <row r="855" spans="1:6" ht="15.75">
      <c r="A855" s="181" t="s">
        <v>992</v>
      </c>
      <c r="B855" s="50"/>
      <c r="C855" s="237" t="s">
        <v>787</v>
      </c>
      <c r="D855" s="41">
        <f>D856</f>
        <v>448550</v>
      </c>
      <c r="E855" s="41">
        <f>E856</f>
        <v>448550</v>
      </c>
      <c r="F855" s="41">
        <f>F856</f>
        <v>448550</v>
      </c>
    </row>
    <row r="856" spans="1:6" ht="30">
      <c r="A856" s="181" t="s">
        <v>657</v>
      </c>
      <c r="B856" s="54"/>
      <c r="C856" s="96" t="s">
        <v>788</v>
      </c>
      <c r="D856" s="41">
        <f>D919+D985</f>
        <v>448550</v>
      </c>
      <c r="E856" s="41">
        <f>E919+E985</f>
        <v>448550</v>
      </c>
      <c r="F856" s="41">
        <f>F919+F985</f>
        <v>448550</v>
      </c>
    </row>
    <row r="857" spans="1:6" ht="15.75">
      <c r="A857" s="175" t="s">
        <v>689</v>
      </c>
      <c r="B857" s="37"/>
      <c r="C857" s="38">
        <v>290</v>
      </c>
      <c r="D857" s="41">
        <f>D858+D859+D860</f>
        <v>52000</v>
      </c>
      <c r="E857" s="41">
        <f>E858+E859+E860</f>
        <v>52000</v>
      </c>
      <c r="F857" s="41">
        <f>F858+F859+F860</f>
        <v>52000</v>
      </c>
    </row>
    <row r="858" spans="1:6" ht="15.75">
      <c r="A858" s="175" t="s">
        <v>861</v>
      </c>
      <c r="B858" s="37"/>
      <c r="C858" s="38"/>
      <c r="D858" s="41">
        <f aca="true" t="shared" si="34" ref="D858:F860">D922+D988</f>
        <v>0</v>
      </c>
      <c r="E858" s="41">
        <f t="shared" si="34"/>
        <v>0</v>
      </c>
      <c r="F858" s="41">
        <f t="shared" si="34"/>
        <v>0</v>
      </c>
    </row>
    <row r="859" spans="1:6" ht="15.75">
      <c r="A859" s="175" t="s">
        <v>862</v>
      </c>
      <c r="B859" s="37"/>
      <c r="C859" s="38"/>
      <c r="D859" s="41">
        <f t="shared" si="34"/>
        <v>0</v>
      </c>
      <c r="E859" s="41">
        <f t="shared" si="34"/>
        <v>0</v>
      </c>
      <c r="F859" s="41">
        <f t="shared" si="34"/>
        <v>0</v>
      </c>
    </row>
    <row r="860" spans="1:6" ht="30">
      <c r="A860" s="173" t="s">
        <v>954</v>
      </c>
      <c r="B860" s="39"/>
      <c r="C860" s="40"/>
      <c r="D860" s="41">
        <f t="shared" si="34"/>
        <v>52000</v>
      </c>
      <c r="E860" s="41">
        <f t="shared" si="34"/>
        <v>52000</v>
      </c>
      <c r="F860" s="41">
        <f t="shared" si="34"/>
        <v>52000</v>
      </c>
    </row>
    <row r="861" spans="1:6" ht="15.75">
      <c r="A861" s="179" t="s">
        <v>631</v>
      </c>
      <c r="B861" s="39"/>
      <c r="C861" s="40">
        <v>300</v>
      </c>
      <c r="D861" s="41">
        <f>SUM(D862,D865)</f>
        <v>30071</v>
      </c>
      <c r="E861" s="41">
        <f>SUM(E862,E865)</f>
        <v>30071</v>
      </c>
      <c r="F861" s="41">
        <f>SUM(F862,F865)</f>
        <v>33450.990000000005</v>
      </c>
    </row>
    <row r="862" spans="1:6" ht="15.75">
      <c r="A862" s="175" t="s">
        <v>693</v>
      </c>
      <c r="B862" s="37"/>
      <c r="C862" s="38">
        <v>310</v>
      </c>
      <c r="D862" s="42">
        <f>D863</f>
        <v>0</v>
      </c>
      <c r="E862" s="42">
        <f>E863</f>
        <v>0</v>
      </c>
      <c r="F862" s="42">
        <f>F863+F864</f>
        <v>3800</v>
      </c>
    </row>
    <row r="863" spans="1:6" ht="15.75">
      <c r="A863" s="180" t="s">
        <v>314</v>
      </c>
      <c r="B863" s="37"/>
      <c r="C863" s="38"/>
      <c r="D863" s="41">
        <f>D926+D994</f>
        <v>0</v>
      </c>
      <c r="E863" s="41">
        <f>E926+E994</f>
        <v>0</v>
      </c>
      <c r="F863" s="41">
        <f>F926+F994</f>
        <v>3800</v>
      </c>
    </row>
    <row r="864" spans="1:6" ht="15.75">
      <c r="A864" s="180" t="s">
        <v>268</v>
      </c>
      <c r="B864" s="37"/>
      <c r="C864" s="38">
        <v>271</v>
      </c>
      <c r="D864" s="44"/>
      <c r="E864" s="44"/>
      <c r="F864" s="44">
        <f>F929+F995</f>
        <v>0</v>
      </c>
    </row>
    <row r="865" spans="1:6" ht="30">
      <c r="A865" s="175" t="s">
        <v>639</v>
      </c>
      <c r="B865" s="37"/>
      <c r="C865" s="38">
        <v>340</v>
      </c>
      <c r="D865" s="41">
        <f>SUM(D866:D870)</f>
        <v>30071</v>
      </c>
      <c r="E865" s="41">
        <f>SUM(E866:E870)</f>
        <v>30071</v>
      </c>
      <c r="F865" s="41">
        <f>SUM(F866:F871)</f>
        <v>29650.99</v>
      </c>
    </row>
    <row r="866" spans="1:6" ht="15.75">
      <c r="A866" s="180" t="s">
        <v>640</v>
      </c>
      <c r="B866" s="39"/>
      <c r="C866" s="40"/>
      <c r="D866" s="41">
        <f aca="true" t="shared" si="35" ref="D866:F869">D931+D997</f>
        <v>24552</v>
      </c>
      <c r="E866" s="41">
        <f t="shared" si="35"/>
        <v>24552</v>
      </c>
      <c r="F866" s="41">
        <f t="shared" si="35"/>
        <v>25725.04</v>
      </c>
    </row>
    <row r="867" spans="1:6" ht="15.75">
      <c r="A867" s="180" t="s">
        <v>645</v>
      </c>
      <c r="B867" s="39"/>
      <c r="C867" s="40"/>
      <c r="D867" s="41">
        <f t="shared" si="35"/>
        <v>1002</v>
      </c>
      <c r="E867" s="41">
        <f t="shared" si="35"/>
        <v>1002</v>
      </c>
      <c r="F867" s="41">
        <f t="shared" si="35"/>
        <v>1002</v>
      </c>
    </row>
    <row r="868" spans="1:6" ht="15.75">
      <c r="A868" s="180" t="s">
        <v>646</v>
      </c>
      <c r="B868" s="39"/>
      <c r="C868" s="40"/>
      <c r="D868" s="41">
        <f t="shared" si="35"/>
        <v>0</v>
      </c>
      <c r="E868" s="41">
        <f t="shared" si="35"/>
        <v>0</v>
      </c>
      <c r="F868" s="41">
        <f t="shared" si="35"/>
        <v>0</v>
      </c>
    </row>
    <row r="869" spans="1:6" ht="15.75">
      <c r="A869" s="180" t="s">
        <v>647</v>
      </c>
      <c r="B869" s="39"/>
      <c r="C869" s="40"/>
      <c r="D869" s="41">
        <f t="shared" si="35"/>
        <v>4517</v>
      </c>
      <c r="E869" s="41">
        <f t="shared" si="35"/>
        <v>4517</v>
      </c>
      <c r="F869" s="41">
        <f t="shared" si="35"/>
        <v>2923.95</v>
      </c>
    </row>
    <row r="870" spans="1:6" ht="15.75">
      <c r="A870" s="180" t="s">
        <v>738</v>
      </c>
      <c r="B870" s="39"/>
      <c r="C870" s="40"/>
      <c r="D870" s="41">
        <f>D935</f>
        <v>0</v>
      </c>
      <c r="E870" s="41">
        <f>E935</f>
        <v>0</v>
      </c>
      <c r="F870" s="41">
        <f>F935</f>
        <v>0</v>
      </c>
    </row>
    <row r="871" spans="1:6" ht="15.75">
      <c r="A871" s="180" t="s">
        <v>269</v>
      </c>
      <c r="B871" s="39"/>
      <c r="C871" s="40">
        <v>272</v>
      </c>
      <c r="D871" s="41"/>
      <c r="E871" s="41"/>
      <c r="F871" s="41">
        <f>F939+F1004</f>
        <v>0</v>
      </c>
    </row>
    <row r="872" spans="1:6" ht="15.75">
      <c r="A872" s="208" t="s">
        <v>170</v>
      </c>
      <c r="B872" s="50"/>
      <c r="C872" s="237"/>
      <c r="D872" s="42">
        <f>D873+D925</f>
        <v>332872.12</v>
      </c>
      <c r="E872" s="42">
        <f>E873+E925</f>
        <v>332872.12</v>
      </c>
      <c r="F872" s="42">
        <f>F873+F925</f>
        <v>337002.18</v>
      </c>
    </row>
    <row r="873" spans="1:6" ht="15.75">
      <c r="A873" s="175" t="s">
        <v>676</v>
      </c>
      <c r="B873" s="39"/>
      <c r="C873" s="40">
        <v>200</v>
      </c>
      <c r="D873" s="41">
        <f>D874+D878+D921+D919</f>
        <v>318806.12</v>
      </c>
      <c r="E873" s="41">
        <f>E874+E878+E921+E919</f>
        <v>318806.12</v>
      </c>
      <c r="F873" s="41">
        <f>F874+F878+F921+F919</f>
        <v>318995.26</v>
      </c>
    </row>
    <row r="874" spans="1:6" ht="30">
      <c r="A874" s="175" t="s">
        <v>677</v>
      </c>
      <c r="B874" s="39"/>
      <c r="C874" s="40">
        <v>210</v>
      </c>
      <c r="D874" s="41">
        <f>D875+D876+D877</f>
        <v>0</v>
      </c>
      <c r="E874" s="41">
        <f>E875+E876+E877</f>
        <v>0</v>
      </c>
      <c r="F874" s="41">
        <f>F875+F876+F877</f>
        <v>0</v>
      </c>
    </row>
    <row r="875" spans="1:6" ht="15.75">
      <c r="A875" s="175" t="s">
        <v>678</v>
      </c>
      <c r="B875" s="37">
        <v>111</v>
      </c>
      <c r="C875" s="38">
        <v>211</v>
      </c>
      <c r="D875" s="44"/>
      <c r="E875" s="44"/>
      <c r="F875" s="44"/>
    </row>
    <row r="876" spans="1:6" ht="15.75">
      <c r="A876" s="175" t="s">
        <v>680</v>
      </c>
      <c r="B876" s="37">
        <v>119</v>
      </c>
      <c r="C876" s="38">
        <v>213</v>
      </c>
      <c r="D876" s="44"/>
      <c r="E876" s="44"/>
      <c r="F876" s="44"/>
    </row>
    <row r="877" spans="1:6" ht="15.75">
      <c r="A877" s="175" t="s">
        <v>679</v>
      </c>
      <c r="B877" s="37">
        <v>112</v>
      </c>
      <c r="C877" s="38">
        <v>212</v>
      </c>
      <c r="D877" s="44"/>
      <c r="E877" s="44"/>
      <c r="F877" s="44"/>
    </row>
    <row r="878" spans="1:6" ht="15.75">
      <c r="A878" s="175" t="s">
        <v>681</v>
      </c>
      <c r="B878" s="39"/>
      <c r="C878" s="40">
        <v>220</v>
      </c>
      <c r="D878" s="41">
        <f>D879+D882+D885+D891+D892+D902</f>
        <v>34256.12</v>
      </c>
      <c r="E878" s="41">
        <f>E879+E882+E885+E891+E892+E902</f>
        <v>34256.12</v>
      </c>
      <c r="F878" s="41">
        <f>F879+F882+F885+F891+F892+F902</f>
        <v>34445.26</v>
      </c>
    </row>
    <row r="879" spans="1:7" ht="15.75">
      <c r="A879" s="175" t="s">
        <v>682</v>
      </c>
      <c r="B879" s="37"/>
      <c r="C879" s="38">
        <v>221</v>
      </c>
      <c r="D879" s="41">
        <f>D880+D881</f>
        <v>0</v>
      </c>
      <c r="E879" s="41">
        <f>E880+E881</f>
        <v>0</v>
      </c>
      <c r="F879" s="41">
        <f>F880+F881</f>
        <v>0</v>
      </c>
      <c r="G879" s="44">
        <f>G880+G881</f>
        <v>0</v>
      </c>
    </row>
    <row r="880" spans="1:6" ht="15.75">
      <c r="A880" s="175"/>
      <c r="B880" s="37">
        <v>242</v>
      </c>
      <c r="C880" s="38"/>
      <c r="D880" s="44"/>
      <c r="E880" s="44"/>
      <c r="F880" s="44"/>
    </row>
    <row r="881" spans="1:6" ht="15.75">
      <c r="A881" s="175"/>
      <c r="B881" s="37">
        <v>244</v>
      </c>
      <c r="C881" s="38"/>
      <c r="D881" s="44"/>
      <c r="E881" s="44"/>
      <c r="F881" s="44"/>
    </row>
    <row r="882" spans="1:6" ht="15.75">
      <c r="A882" s="175" t="s">
        <v>683</v>
      </c>
      <c r="B882" s="37">
        <v>244</v>
      </c>
      <c r="C882" s="38">
        <v>222</v>
      </c>
      <c r="D882" s="41">
        <f>D883+D884</f>
        <v>0</v>
      </c>
      <c r="E882" s="41">
        <f>E883+E884</f>
        <v>0</v>
      </c>
      <c r="F882" s="41">
        <f>F883+F884</f>
        <v>0</v>
      </c>
    </row>
    <row r="883" spans="1:6" ht="15.75">
      <c r="A883" s="175" t="s">
        <v>512</v>
      </c>
      <c r="B883" s="37"/>
      <c r="C883" s="38"/>
      <c r="D883" s="44"/>
      <c r="E883" s="44"/>
      <c r="F883" s="44"/>
    </row>
    <row r="884" spans="1:6" ht="15.75">
      <c r="A884" s="180" t="s">
        <v>790</v>
      </c>
      <c r="B884" s="37"/>
      <c r="C884" s="38"/>
      <c r="D884" s="44"/>
      <c r="E884" s="44"/>
      <c r="F884" s="44"/>
    </row>
    <row r="885" spans="1:6" ht="15.75">
      <c r="A885" s="175" t="s">
        <v>684</v>
      </c>
      <c r="B885" s="37">
        <v>244</v>
      </c>
      <c r="C885" s="38">
        <v>223</v>
      </c>
      <c r="D885" s="41">
        <f>D886+D887+D888+D889+D890</f>
        <v>34256.12</v>
      </c>
      <c r="E885" s="41">
        <f>E886+E887+E888+E889+E890</f>
        <v>34256.12</v>
      </c>
      <c r="F885" s="41">
        <f>F886+F887+F888+F889+F890</f>
        <v>34445.26</v>
      </c>
    </row>
    <row r="886" spans="1:6" ht="15.75">
      <c r="A886" s="180" t="s">
        <v>180</v>
      </c>
      <c r="B886" s="37"/>
      <c r="C886" s="38"/>
      <c r="D886" s="44"/>
      <c r="E886" s="44"/>
      <c r="F886" s="44"/>
    </row>
    <row r="887" spans="1:6" ht="15.75">
      <c r="A887" s="175" t="s">
        <v>181</v>
      </c>
      <c r="B887" s="37"/>
      <c r="C887" s="38"/>
      <c r="D887" s="203">
        <v>1000</v>
      </c>
      <c r="E887" s="203">
        <v>1000</v>
      </c>
      <c r="F887" s="203">
        <v>1189.14</v>
      </c>
    </row>
    <row r="888" spans="1:6" ht="15.75">
      <c r="A888" s="175" t="s">
        <v>182</v>
      </c>
      <c r="B888" s="37"/>
      <c r="C888" s="38"/>
      <c r="D888" s="44"/>
      <c r="E888" s="203"/>
      <c r="F888" s="44"/>
    </row>
    <row r="889" spans="1:6" ht="30">
      <c r="A889" s="175" t="s">
        <v>183</v>
      </c>
      <c r="B889" s="37"/>
      <c r="C889" s="40"/>
      <c r="D889" s="44"/>
      <c r="E889" s="203"/>
      <c r="F889" s="44"/>
    </row>
    <row r="890" spans="1:6" ht="15.75">
      <c r="A890" s="180" t="s">
        <v>790</v>
      </c>
      <c r="B890" s="37"/>
      <c r="C890" s="40"/>
      <c r="D890" s="203">
        <v>33256.12</v>
      </c>
      <c r="E890" s="203">
        <v>33256.12</v>
      </c>
      <c r="F890" s="203">
        <v>33256.12</v>
      </c>
    </row>
    <row r="891" spans="1:6" ht="30">
      <c r="A891" s="181" t="s">
        <v>785</v>
      </c>
      <c r="B891" s="37">
        <v>244</v>
      </c>
      <c r="C891" s="38">
        <v>224</v>
      </c>
      <c r="D891" s="44"/>
      <c r="E891" s="44"/>
      <c r="F891" s="44"/>
    </row>
    <row r="892" spans="1:6" ht="15.75">
      <c r="A892" s="175" t="s">
        <v>513</v>
      </c>
      <c r="B892" s="37"/>
      <c r="C892" s="38">
        <v>225</v>
      </c>
      <c r="D892" s="41">
        <f>SUM(D893:D897)</f>
        <v>0</v>
      </c>
      <c r="E892" s="41">
        <f>SUM(E893:E897)</f>
        <v>0</v>
      </c>
      <c r="F892" s="41">
        <f>SUM(F893:F897)</f>
        <v>0</v>
      </c>
    </row>
    <row r="893" spans="1:6" ht="30">
      <c r="A893" s="175" t="s">
        <v>943</v>
      </c>
      <c r="B893" s="37"/>
      <c r="C893" s="40"/>
      <c r="D893" s="44"/>
      <c r="E893" s="44"/>
      <c r="F893" s="44"/>
    </row>
    <row r="894" spans="1:6" ht="15.75">
      <c r="A894" s="175" t="s">
        <v>619</v>
      </c>
      <c r="B894" s="37"/>
      <c r="C894" s="40"/>
      <c r="D894" s="44"/>
      <c r="E894" s="44"/>
      <c r="F894" s="44"/>
    </row>
    <row r="895" spans="1:6" ht="15.75">
      <c r="A895" s="175" t="s">
        <v>185</v>
      </c>
      <c r="B895" s="37"/>
      <c r="C895" s="40"/>
      <c r="D895" s="44"/>
      <c r="E895" s="44"/>
      <c r="F895" s="44"/>
    </row>
    <row r="896" spans="1:6" ht="30">
      <c r="A896" s="175" t="s">
        <v>937</v>
      </c>
      <c r="B896" s="37"/>
      <c r="C896" s="40"/>
      <c r="D896" s="44"/>
      <c r="E896" s="44"/>
      <c r="F896" s="44"/>
    </row>
    <row r="897" spans="1:6" ht="15.75">
      <c r="A897" s="175" t="s">
        <v>620</v>
      </c>
      <c r="B897" s="37"/>
      <c r="C897" s="40"/>
      <c r="D897" s="44"/>
      <c r="E897" s="44"/>
      <c r="F897" s="44"/>
    </row>
    <row r="898" spans="1:6" ht="15.75">
      <c r="A898" s="178" t="s">
        <v>135</v>
      </c>
      <c r="B898" s="102"/>
      <c r="C898" s="103"/>
      <c r="D898" s="100">
        <f>D899+D900+D901</f>
        <v>0</v>
      </c>
      <c r="E898" s="100">
        <f>E899+E900+E901</f>
        <v>0</v>
      </c>
      <c r="F898" s="100">
        <f>F899+F900+F901</f>
        <v>0</v>
      </c>
    </row>
    <row r="899" spans="1:6" ht="15.75">
      <c r="A899" s="175"/>
      <c r="B899" s="37">
        <v>242</v>
      </c>
      <c r="C899" s="40"/>
      <c r="D899" s="44"/>
      <c r="E899" s="44"/>
      <c r="F899" s="44"/>
    </row>
    <row r="900" spans="1:6" ht="15.75">
      <c r="A900" s="175"/>
      <c r="B900" s="37">
        <v>243</v>
      </c>
      <c r="C900" s="40"/>
      <c r="D900" s="44"/>
      <c r="E900" s="44"/>
      <c r="F900" s="44"/>
    </row>
    <row r="901" spans="1:6" ht="15.75">
      <c r="A901" s="175"/>
      <c r="B901" s="37">
        <v>244</v>
      </c>
      <c r="C901" s="40"/>
      <c r="D901" s="44"/>
      <c r="E901" s="44"/>
      <c r="F901" s="44"/>
    </row>
    <row r="902" spans="1:6" ht="15.75">
      <c r="A902" s="175" t="s">
        <v>826</v>
      </c>
      <c r="B902" s="37"/>
      <c r="C902" s="38">
        <v>226</v>
      </c>
      <c r="D902" s="41">
        <f>SUM(D903:D914)</f>
        <v>0</v>
      </c>
      <c r="E902" s="41">
        <f>SUM(E903:E914)</f>
        <v>0</v>
      </c>
      <c r="F902" s="41">
        <f>SUM(F903:F914)</f>
        <v>0</v>
      </c>
    </row>
    <row r="903" spans="1:6" ht="15.75">
      <c r="A903" s="180" t="s">
        <v>186</v>
      </c>
      <c r="B903" s="37"/>
      <c r="C903" s="40"/>
      <c r="D903" s="44"/>
      <c r="E903" s="44"/>
      <c r="F903" s="44"/>
    </row>
    <row r="904" spans="1:6" ht="15.75">
      <c r="A904" s="180" t="s">
        <v>188</v>
      </c>
      <c r="B904" s="37"/>
      <c r="C904" s="40"/>
      <c r="D904" s="44"/>
      <c r="E904" s="44"/>
      <c r="F904" s="44"/>
    </row>
    <row r="905" spans="1:6" ht="15.75">
      <c r="A905" s="180" t="s">
        <v>189</v>
      </c>
      <c r="B905" s="37"/>
      <c r="C905" s="40"/>
      <c r="D905" s="44"/>
      <c r="E905" s="44"/>
      <c r="F905" s="44"/>
    </row>
    <row r="906" spans="1:6" ht="15.75">
      <c r="A906" s="180" t="s">
        <v>190</v>
      </c>
      <c r="B906" s="37"/>
      <c r="C906" s="40"/>
      <c r="D906" s="44"/>
      <c r="E906" s="44"/>
      <c r="F906" s="44"/>
    </row>
    <row r="907" spans="1:6" ht="15.75">
      <c r="A907" s="180" t="s">
        <v>1286</v>
      </c>
      <c r="B907" s="37"/>
      <c r="C907" s="40"/>
      <c r="D907" s="44"/>
      <c r="E907" s="44"/>
      <c r="F907" s="44"/>
    </row>
    <row r="908" spans="1:6" ht="15.75">
      <c r="A908" s="180" t="s">
        <v>938</v>
      </c>
      <c r="B908" s="37"/>
      <c r="C908" s="40"/>
      <c r="D908" s="44"/>
      <c r="E908" s="44"/>
      <c r="F908" s="44"/>
    </row>
    <row r="909" spans="1:6" ht="30">
      <c r="A909" s="175" t="s">
        <v>347</v>
      </c>
      <c r="B909" s="37"/>
      <c r="C909" s="40"/>
      <c r="D909" s="44"/>
      <c r="E909" s="44"/>
      <c r="F909" s="44"/>
    </row>
    <row r="910" spans="1:6" ht="15.75">
      <c r="A910" s="180" t="s">
        <v>193</v>
      </c>
      <c r="B910" s="37"/>
      <c r="C910" s="40"/>
      <c r="D910" s="44"/>
      <c r="E910" s="44"/>
      <c r="F910" s="44"/>
    </row>
    <row r="911" spans="1:6" ht="15.75">
      <c r="A911" s="180" t="s">
        <v>340</v>
      </c>
      <c r="B911" s="37"/>
      <c r="C911" s="40"/>
      <c r="D911" s="44"/>
      <c r="E911" s="44"/>
      <c r="F911" s="44"/>
    </row>
    <row r="912" spans="1:6" ht="15.75">
      <c r="A912" s="180" t="s">
        <v>468</v>
      </c>
      <c r="B912" s="37"/>
      <c r="C912" s="40"/>
      <c r="D912" s="44"/>
      <c r="E912" s="44"/>
      <c r="F912" s="44"/>
    </row>
    <row r="913" spans="1:6" ht="15.75">
      <c r="A913" s="180" t="s">
        <v>882</v>
      </c>
      <c r="B913" s="37"/>
      <c r="C913" s="40"/>
      <c r="D913" s="44"/>
      <c r="E913" s="44"/>
      <c r="F913" s="44"/>
    </row>
    <row r="914" spans="1:6" ht="15.75">
      <c r="A914" s="180" t="s">
        <v>790</v>
      </c>
      <c r="B914" s="37"/>
      <c r="C914" s="40"/>
      <c r="D914" s="44"/>
      <c r="E914" s="44"/>
      <c r="F914" s="44"/>
    </row>
    <row r="915" spans="1:6" ht="15.75">
      <c r="A915" s="239" t="s">
        <v>1248</v>
      </c>
      <c r="B915" s="102"/>
      <c r="C915" s="103"/>
      <c r="D915" s="100">
        <f>SUM(D916:D918)</f>
        <v>0</v>
      </c>
      <c r="E915" s="100">
        <f>SUM(E916:E918)</f>
        <v>0</v>
      </c>
      <c r="F915" s="100">
        <f>SUM(F916:F918)</f>
        <v>0</v>
      </c>
    </row>
    <row r="916" spans="1:6" ht="15.75">
      <c r="A916" s="180"/>
      <c r="B916" s="37">
        <v>242</v>
      </c>
      <c r="C916" s="40"/>
      <c r="D916" s="44"/>
      <c r="E916" s="44"/>
      <c r="F916" s="44"/>
    </row>
    <row r="917" spans="1:6" ht="15.75">
      <c r="A917" s="180"/>
      <c r="B917" s="37">
        <v>243</v>
      </c>
      <c r="C917" s="40"/>
      <c r="D917" s="44"/>
      <c r="E917" s="44"/>
      <c r="F917" s="44"/>
    </row>
    <row r="918" spans="1:6" ht="15.75">
      <c r="A918" s="180"/>
      <c r="B918" s="37">
        <v>244</v>
      </c>
      <c r="C918" s="40"/>
      <c r="D918" s="44"/>
      <c r="E918" s="44"/>
      <c r="F918" s="44"/>
    </row>
    <row r="919" spans="1:6" ht="15.75">
      <c r="A919" s="181" t="s">
        <v>992</v>
      </c>
      <c r="B919" s="54" t="s">
        <v>1035</v>
      </c>
      <c r="C919" s="237" t="s">
        <v>787</v>
      </c>
      <c r="D919" s="41">
        <f>D920</f>
        <v>232550</v>
      </c>
      <c r="E919" s="41">
        <f>E920</f>
        <v>232550</v>
      </c>
      <c r="F919" s="41">
        <f>F920</f>
        <v>232550</v>
      </c>
    </row>
    <row r="920" spans="1:6" ht="30">
      <c r="A920" s="181" t="s">
        <v>657</v>
      </c>
      <c r="B920" s="54"/>
      <c r="C920" s="96" t="s">
        <v>788</v>
      </c>
      <c r="D920" s="203">
        <v>232550</v>
      </c>
      <c r="E920" s="203">
        <v>232550</v>
      </c>
      <c r="F920" s="203">
        <v>232550</v>
      </c>
    </row>
    <row r="921" spans="1:6" ht="15.75">
      <c r="A921" s="175" t="s">
        <v>689</v>
      </c>
      <c r="B921" s="37"/>
      <c r="C921" s="38">
        <v>290</v>
      </c>
      <c r="D921" s="41">
        <f>D922+D923+D924</f>
        <v>52000</v>
      </c>
      <c r="E921" s="41">
        <f>E922+E923+E924</f>
        <v>52000</v>
      </c>
      <c r="F921" s="41">
        <f>F922+F923+F924</f>
        <v>52000</v>
      </c>
    </row>
    <row r="922" spans="1:6" ht="15.75">
      <c r="A922" s="175" t="s">
        <v>861</v>
      </c>
      <c r="B922" s="37">
        <v>851</v>
      </c>
      <c r="C922" s="38"/>
      <c r="D922" s="44"/>
      <c r="E922" s="44"/>
      <c r="F922" s="44"/>
    </row>
    <row r="923" spans="1:6" ht="15.75">
      <c r="A923" s="175" t="s">
        <v>862</v>
      </c>
      <c r="B923" s="37">
        <v>851</v>
      </c>
      <c r="C923" s="38"/>
      <c r="D923" s="44"/>
      <c r="E923" s="44"/>
      <c r="F923" s="44"/>
    </row>
    <row r="924" spans="1:6" ht="30">
      <c r="A924" s="173" t="s">
        <v>954</v>
      </c>
      <c r="B924" s="37">
        <v>244</v>
      </c>
      <c r="C924" s="40"/>
      <c r="D924" s="203">
        <v>52000</v>
      </c>
      <c r="E924" s="203">
        <v>52000</v>
      </c>
      <c r="F924" s="203">
        <v>52000</v>
      </c>
    </row>
    <row r="925" spans="1:6" ht="15.75">
      <c r="A925" s="179" t="s">
        <v>631</v>
      </c>
      <c r="B925" s="39"/>
      <c r="C925" s="40">
        <v>300</v>
      </c>
      <c r="D925" s="41">
        <f>D926+D930</f>
        <v>14066</v>
      </c>
      <c r="E925" s="41">
        <f>E926+E930</f>
        <v>14066</v>
      </c>
      <c r="F925" s="41">
        <f>F926+F930</f>
        <v>18006.92</v>
      </c>
    </row>
    <row r="926" spans="1:6" ht="30">
      <c r="A926" s="175" t="s">
        <v>133</v>
      </c>
      <c r="B926" s="37"/>
      <c r="C926" s="38">
        <v>310</v>
      </c>
      <c r="D926" s="42">
        <f>D927+D928</f>
        <v>0</v>
      </c>
      <c r="E926" s="42">
        <f>E927+E928</f>
        <v>0</v>
      </c>
      <c r="F926" s="42">
        <f>F927+F928</f>
        <v>3800</v>
      </c>
    </row>
    <row r="927" spans="1:6" ht="15.75">
      <c r="A927" s="180"/>
      <c r="B927" s="37">
        <v>242</v>
      </c>
      <c r="C927" s="38"/>
      <c r="D927" s="44"/>
      <c r="E927" s="44"/>
      <c r="F927" s="44">
        <v>3800</v>
      </c>
    </row>
    <row r="928" spans="1:6" ht="15.75">
      <c r="A928" s="180"/>
      <c r="B928" s="37">
        <v>244</v>
      </c>
      <c r="C928" s="38"/>
      <c r="D928" s="44"/>
      <c r="E928" s="44"/>
      <c r="F928" s="44"/>
    </row>
    <row r="929" spans="1:6" ht="15.75">
      <c r="A929" s="180" t="s">
        <v>268</v>
      </c>
      <c r="B929" s="37"/>
      <c r="C929" s="38">
        <v>271</v>
      </c>
      <c r="D929" s="44"/>
      <c r="E929" s="44"/>
      <c r="F929" s="44"/>
    </row>
    <row r="930" spans="1:6" ht="30">
      <c r="A930" s="175" t="s">
        <v>639</v>
      </c>
      <c r="B930" s="37"/>
      <c r="C930" s="38">
        <v>340</v>
      </c>
      <c r="D930" s="41">
        <f>SUM(D931:D935)</f>
        <v>14066</v>
      </c>
      <c r="E930" s="41">
        <f>SUM(E931:E935)</f>
        <v>14066</v>
      </c>
      <c r="F930" s="41">
        <f>SUM(F931:F935)</f>
        <v>14206.92</v>
      </c>
    </row>
    <row r="931" spans="1:6" ht="15.75">
      <c r="A931" s="180" t="s">
        <v>640</v>
      </c>
      <c r="B931" s="37"/>
      <c r="C931" s="40"/>
      <c r="D931" s="203">
        <v>12276</v>
      </c>
      <c r="E931" s="203">
        <v>12276</v>
      </c>
      <c r="F931" s="44">
        <v>13416.92</v>
      </c>
    </row>
    <row r="932" spans="1:6" ht="15.75">
      <c r="A932" s="180" t="s">
        <v>645</v>
      </c>
      <c r="B932" s="37"/>
      <c r="C932" s="40"/>
      <c r="D932" s="203">
        <v>610</v>
      </c>
      <c r="E932" s="203">
        <v>610</v>
      </c>
      <c r="F932" s="44">
        <v>610</v>
      </c>
    </row>
    <row r="933" spans="1:6" ht="15.75">
      <c r="A933" s="180" t="s">
        <v>646</v>
      </c>
      <c r="B933" s="37"/>
      <c r="C933" s="40"/>
      <c r="D933" s="203"/>
      <c r="E933" s="44"/>
      <c r="F933" s="44"/>
    </row>
    <row r="934" spans="1:6" ht="15.75">
      <c r="A934" s="180" t="s">
        <v>647</v>
      </c>
      <c r="B934" s="37"/>
      <c r="C934" s="40"/>
      <c r="D934" s="203">
        <v>1180</v>
      </c>
      <c r="E934" s="203">
        <v>1180</v>
      </c>
      <c r="F934" s="44">
        <v>180</v>
      </c>
    </row>
    <row r="935" spans="1:6" ht="15.75">
      <c r="A935" s="180" t="s">
        <v>738</v>
      </c>
      <c r="B935" s="37"/>
      <c r="C935" s="40"/>
      <c r="D935" s="44"/>
      <c r="E935" s="44"/>
      <c r="F935" s="44"/>
    </row>
    <row r="936" spans="1:6" ht="15.75">
      <c r="A936" s="249" t="s">
        <v>131</v>
      </c>
      <c r="B936" s="102"/>
      <c r="C936" s="103"/>
      <c r="D936" s="100">
        <f>D937+D938</f>
        <v>14066</v>
      </c>
      <c r="E936" s="100">
        <f>E937+E938</f>
        <v>14066</v>
      </c>
      <c r="F936" s="100">
        <f>F937+F938</f>
        <v>14206.92</v>
      </c>
    </row>
    <row r="937" spans="1:6" ht="15.75">
      <c r="A937" s="180"/>
      <c r="B937" s="37">
        <v>242</v>
      </c>
      <c r="C937" s="40"/>
      <c r="D937" s="44"/>
      <c r="E937" s="44"/>
      <c r="F937" s="44"/>
    </row>
    <row r="938" spans="1:6" ht="15.75">
      <c r="A938" s="180"/>
      <c r="B938" s="37">
        <v>244</v>
      </c>
      <c r="C938" s="40"/>
      <c r="D938" s="44">
        <v>14066</v>
      </c>
      <c r="E938" s="44">
        <v>14066</v>
      </c>
      <c r="F938" s="44">
        <v>14206.92</v>
      </c>
    </row>
    <row r="939" spans="1:6" ht="15.75">
      <c r="A939" s="180" t="s">
        <v>269</v>
      </c>
      <c r="B939" s="37"/>
      <c r="C939" s="40">
        <v>272</v>
      </c>
      <c r="D939" s="44"/>
      <c r="E939" s="44"/>
      <c r="F939" s="44"/>
    </row>
    <row r="940" spans="1:6" ht="15.75">
      <c r="A940" s="208" t="s">
        <v>171</v>
      </c>
      <c r="B940" s="50"/>
      <c r="C940" s="237"/>
      <c r="D940" s="42">
        <f>SUM(D941,D991)</f>
        <v>243495.3</v>
      </c>
      <c r="E940" s="42">
        <f>SUM(E941,E991)</f>
        <v>243495.3</v>
      </c>
      <c r="F940" s="42">
        <f>SUM(F941,F991)</f>
        <v>243373.22</v>
      </c>
    </row>
    <row r="941" spans="1:6" ht="15.75">
      <c r="A941" s="175" t="s">
        <v>676</v>
      </c>
      <c r="B941" s="39"/>
      <c r="C941" s="40">
        <v>200</v>
      </c>
      <c r="D941" s="42">
        <f>D942+D946+D987</f>
        <v>227490.3</v>
      </c>
      <c r="E941" s="42">
        <f>E942+E946+E987</f>
        <v>227490.3</v>
      </c>
      <c r="F941" s="42">
        <f>F942+F946+F987</f>
        <v>227929.15</v>
      </c>
    </row>
    <row r="942" spans="1:6" ht="30">
      <c r="A942" s="175" t="s">
        <v>677</v>
      </c>
      <c r="B942" s="39"/>
      <c r="C942" s="40">
        <v>210</v>
      </c>
      <c r="D942" s="41">
        <f>D943+D944+D945</f>
        <v>0</v>
      </c>
      <c r="E942" s="41">
        <f>E943+E944+E945</f>
        <v>0</v>
      </c>
      <c r="F942" s="41">
        <f>F943+F944+F945</f>
        <v>0</v>
      </c>
    </row>
    <row r="943" spans="1:6" ht="15.75">
      <c r="A943" s="175" t="s">
        <v>678</v>
      </c>
      <c r="B943" s="37">
        <v>111</v>
      </c>
      <c r="C943" s="38">
        <v>211</v>
      </c>
      <c r="D943" s="44"/>
      <c r="E943" s="44"/>
      <c r="F943" s="44"/>
    </row>
    <row r="944" spans="1:6" ht="15.75">
      <c r="A944" s="175" t="s">
        <v>680</v>
      </c>
      <c r="B944" s="37">
        <v>119</v>
      </c>
      <c r="C944" s="38">
        <v>213</v>
      </c>
      <c r="D944" s="44"/>
      <c r="E944" s="44"/>
      <c r="F944" s="44"/>
    </row>
    <row r="945" spans="1:6" ht="15.75">
      <c r="A945" s="175" t="s">
        <v>679</v>
      </c>
      <c r="B945" s="37">
        <v>112</v>
      </c>
      <c r="C945" s="38">
        <v>212</v>
      </c>
      <c r="D945" s="44"/>
      <c r="E945" s="44"/>
      <c r="F945" s="44"/>
    </row>
    <row r="946" spans="1:6" ht="15.75">
      <c r="A946" s="175" t="s">
        <v>681</v>
      </c>
      <c r="B946" s="39"/>
      <c r="C946" s="40">
        <v>220</v>
      </c>
      <c r="D946" s="42">
        <f>SUM(D947,D950,D953,D959,D969,D985)</f>
        <v>227490.3</v>
      </c>
      <c r="E946" s="42">
        <f>SUM(E947,E950,E953,E959,E969,E985)</f>
        <v>227490.3</v>
      </c>
      <c r="F946" s="42">
        <f>SUM(F947,F950,F953,F959,F969,F985)</f>
        <v>227929.15</v>
      </c>
    </row>
    <row r="947" spans="1:7" ht="15.75">
      <c r="A947" s="175" t="s">
        <v>682</v>
      </c>
      <c r="B947" s="37"/>
      <c r="C947" s="38">
        <v>221</v>
      </c>
      <c r="D947" s="41">
        <f>D948+D949</f>
        <v>0</v>
      </c>
      <c r="E947" s="41">
        <f>E948+E949</f>
        <v>0</v>
      </c>
      <c r="F947" s="41">
        <f>F948+F949</f>
        <v>0</v>
      </c>
      <c r="G947" s="41">
        <f>G948+G949</f>
        <v>0</v>
      </c>
    </row>
    <row r="948" spans="1:6" ht="15.75">
      <c r="A948" s="175"/>
      <c r="B948" s="37">
        <v>242</v>
      </c>
      <c r="C948" s="38"/>
      <c r="D948" s="44"/>
      <c r="E948" s="44"/>
      <c r="F948" s="44"/>
    </row>
    <row r="949" spans="1:6" ht="15.75">
      <c r="A949" s="175"/>
      <c r="B949" s="37">
        <v>244</v>
      </c>
      <c r="C949" s="38"/>
      <c r="D949" s="44"/>
      <c r="E949" s="44"/>
      <c r="F949" s="44"/>
    </row>
    <row r="950" spans="1:6" ht="15.75">
      <c r="A950" s="175" t="s">
        <v>683</v>
      </c>
      <c r="B950" s="37">
        <v>244</v>
      </c>
      <c r="C950" s="38">
        <v>222</v>
      </c>
      <c r="D950" s="41">
        <f>D951+D952</f>
        <v>3700</v>
      </c>
      <c r="E950" s="41">
        <f>E951+E952</f>
        <v>3700</v>
      </c>
      <c r="F950" s="41">
        <f>F951+F952</f>
        <v>3700</v>
      </c>
    </row>
    <row r="951" spans="1:6" ht="15.75">
      <c r="A951" s="175" t="s">
        <v>512</v>
      </c>
      <c r="B951" s="37"/>
      <c r="C951" s="38"/>
      <c r="D951" s="203">
        <v>3700</v>
      </c>
      <c r="E951" s="203">
        <v>3700</v>
      </c>
      <c r="F951" s="203">
        <v>3700</v>
      </c>
    </row>
    <row r="952" spans="1:6" ht="15.75">
      <c r="A952" s="180" t="s">
        <v>901</v>
      </c>
      <c r="B952" s="37"/>
      <c r="C952" s="38"/>
      <c r="D952" s="44"/>
      <c r="E952" s="44"/>
      <c r="F952" s="44"/>
    </row>
    <row r="953" spans="1:6" ht="15.75">
      <c r="A953" s="175" t="s">
        <v>684</v>
      </c>
      <c r="B953" s="37">
        <v>244</v>
      </c>
      <c r="C953" s="38">
        <v>223</v>
      </c>
      <c r="D953" s="41">
        <f>SUM(D954:D958)</f>
        <v>2000</v>
      </c>
      <c r="E953" s="41">
        <f>SUM(E954:E958)</f>
        <v>2000</v>
      </c>
      <c r="F953" s="41">
        <f>SUM(F954:F958)</f>
        <v>2438.85</v>
      </c>
    </row>
    <row r="954" spans="1:6" ht="15.75">
      <c r="A954" s="180" t="s">
        <v>180</v>
      </c>
      <c r="B954" s="37"/>
      <c r="C954" s="38"/>
      <c r="D954" s="44"/>
      <c r="E954" s="44"/>
      <c r="F954" s="44"/>
    </row>
    <row r="955" spans="1:6" ht="15.75">
      <c r="A955" s="175" t="s">
        <v>181</v>
      </c>
      <c r="B955" s="37"/>
      <c r="C955" s="38"/>
      <c r="D955" s="203">
        <v>2000</v>
      </c>
      <c r="E955" s="203">
        <v>2000</v>
      </c>
      <c r="F955" s="203">
        <v>2438.85</v>
      </c>
    </row>
    <row r="956" spans="1:6" ht="15.75">
      <c r="A956" s="175" t="s">
        <v>182</v>
      </c>
      <c r="B956" s="37"/>
      <c r="C956" s="38"/>
      <c r="D956" s="44"/>
      <c r="E956" s="44"/>
      <c r="F956" s="44"/>
    </row>
    <row r="957" spans="1:6" ht="30">
      <c r="A957" s="175" t="s">
        <v>183</v>
      </c>
      <c r="B957" s="37"/>
      <c r="C957" s="40"/>
      <c r="D957" s="44"/>
      <c r="E957" s="44"/>
      <c r="F957" s="44"/>
    </row>
    <row r="958" spans="1:6" ht="15.75">
      <c r="A958" s="180" t="s">
        <v>790</v>
      </c>
      <c r="B958" s="37"/>
      <c r="C958" s="40"/>
      <c r="D958" s="44"/>
      <c r="E958" s="44"/>
      <c r="F958" s="44"/>
    </row>
    <row r="959" spans="1:6" ht="15.75">
      <c r="A959" s="175" t="s">
        <v>513</v>
      </c>
      <c r="B959" s="37"/>
      <c r="C959" s="38">
        <v>225</v>
      </c>
      <c r="D959" s="41">
        <f>SUM(D960:D964)</f>
        <v>0</v>
      </c>
      <c r="E959" s="41">
        <f>SUM(E960:E964)</f>
        <v>0</v>
      </c>
      <c r="F959" s="41">
        <f>SUM(F960:F964)</f>
        <v>0</v>
      </c>
    </row>
    <row r="960" spans="1:6" ht="30">
      <c r="A960" s="175" t="s">
        <v>943</v>
      </c>
      <c r="B960" s="37"/>
      <c r="C960" s="40"/>
      <c r="D960" s="44"/>
      <c r="E960" s="44"/>
      <c r="F960" s="44"/>
    </row>
    <row r="961" spans="1:6" ht="15.75">
      <c r="A961" s="175" t="s">
        <v>619</v>
      </c>
      <c r="B961" s="37"/>
      <c r="C961" s="40"/>
      <c r="D961" s="44"/>
      <c r="E961" s="44"/>
      <c r="F961" s="44"/>
    </row>
    <row r="962" spans="1:6" ht="15.75">
      <c r="A962" s="175" t="s">
        <v>185</v>
      </c>
      <c r="B962" s="37"/>
      <c r="C962" s="40"/>
      <c r="D962" s="44"/>
      <c r="E962" s="44"/>
      <c r="F962" s="44"/>
    </row>
    <row r="963" spans="1:6" ht="30">
      <c r="A963" s="175" t="s">
        <v>937</v>
      </c>
      <c r="B963" s="37"/>
      <c r="C963" s="40"/>
      <c r="D963" s="44"/>
      <c r="E963" s="44"/>
      <c r="F963" s="44"/>
    </row>
    <row r="964" spans="1:6" ht="15.75">
      <c r="A964" s="175" t="s">
        <v>620</v>
      </c>
      <c r="B964" s="37"/>
      <c r="C964" s="40"/>
      <c r="D964" s="44"/>
      <c r="E964" s="44"/>
      <c r="F964" s="44"/>
    </row>
    <row r="965" spans="1:6" ht="15.75">
      <c r="A965" s="250" t="s">
        <v>1248</v>
      </c>
      <c r="B965" s="104"/>
      <c r="C965" s="105"/>
      <c r="D965" s="100">
        <f>SUM(D966:D968)</f>
        <v>0</v>
      </c>
      <c r="E965" s="100">
        <f>SUM(E966:E968)</f>
        <v>0</v>
      </c>
      <c r="F965" s="100">
        <f>SUM(F966:F968)</f>
        <v>0</v>
      </c>
    </row>
    <row r="966" spans="1:6" ht="15.75">
      <c r="A966" s="175"/>
      <c r="B966" s="37">
        <v>242</v>
      </c>
      <c r="C966" s="40"/>
      <c r="D966" s="44"/>
      <c r="E966" s="44"/>
      <c r="F966" s="44"/>
    </row>
    <row r="967" spans="1:6" ht="15.75">
      <c r="A967" s="175"/>
      <c r="B967" s="37">
        <v>243</v>
      </c>
      <c r="C967" s="40"/>
      <c r="D967" s="44"/>
      <c r="E967" s="44"/>
      <c r="F967" s="44"/>
    </row>
    <row r="968" spans="1:6" ht="15.75">
      <c r="A968" s="175"/>
      <c r="B968" s="37">
        <v>244</v>
      </c>
      <c r="C968" s="40"/>
      <c r="D968" s="44"/>
      <c r="E968" s="44"/>
      <c r="F968" s="44"/>
    </row>
    <row r="969" spans="1:6" ht="15.75">
      <c r="A969" s="175" t="s">
        <v>826</v>
      </c>
      <c r="B969" s="37"/>
      <c r="C969" s="38">
        <v>226</v>
      </c>
      <c r="D969" s="41">
        <f>SUM(D971:D980)</f>
        <v>5790.3</v>
      </c>
      <c r="E969" s="41">
        <f>SUM(E971:E980)</f>
        <v>5790.3</v>
      </c>
      <c r="F969" s="41">
        <f>SUM(F971:F980)</f>
        <v>5790.3</v>
      </c>
    </row>
    <row r="970" spans="1:6" ht="15.75">
      <c r="A970" s="180" t="s">
        <v>186</v>
      </c>
      <c r="B970" s="37"/>
      <c r="C970" s="40"/>
      <c r="D970" s="44"/>
      <c r="E970" s="44"/>
      <c r="F970" s="44"/>
    </row>
    <row r="971" spans="1:6" ht="15.75">
      <c r="A971" s="180" t="s">
        <v>188</v>
      </c>
      <c r="B971" s="37"/>
      <c r="C971" s="40"/>
      <c r="D971" s="44"/>
      <c r="E971" s="44"/>
      <c r="F971" s="44"/>
    </row>
    <row r="972" spans="1:6" ht="15.75">
      <c r="A972" s="180" t="s">
        <v>189</v>
      </c>
      <c r="B972" s="37"/>
      <c r="C972" s="40"/>
      <c r="D972" s="44"/>
      <c r="E972" s="44"/>
      <c r="F972" s="44"/>
    </row>
    <row r="973" spans="1:6" ht="15.75">
      <c r="A973" s="180" t="s">
        <v>190</v>
      </c>
      <c r="B973" s="37"/>
      <c r="C973" s="40"/>
      <c r="D973" s="203">
        <v>5790.3</v>
      </c>
      <c r="E973" s="203">
        <v>5790.3</v>
      </c>
      <c r="F973" s="203">
        <v>5790.3</v>
      </c>
    </row>
    <row r="974" spans="1:6" ht="15.75">
      <c r="A974" s="180" t="s">
        <v>1286</v>
      </c>
      <c r="B974" s="37"/>
      <c r="C974" s="40"/>
      <c r="D974" s="44"/>
      <c r="E974" s="44"/>
      <c r="F974" s="44"/>
    </row>
    <row r="975" spans="1:6" ht="15.75">
      <c r="A975" s="180" t="s">
        <v>938</v>
      </c>
      <c r="B975" s="37"/>
      <c r="C975" s="40"/>
      <c r="D975" s="44"/>
      <c r="E975" s="44"/>
      <c r="F975" s="44"/>
    </row>
    <row r="976" spans="1:6" ht="30">
      <c r="A976" s="175" t="s">
        <v>902</v>
      </c>
      <c r="B976" s="37"/>
      <c r="C976" s="40"/>
      <c r="D976" s="44"/>
      <c r="E976" s="44"/>
      <c r="F976" s="44"/>
    </row>
    <row r="977" spans="1:6" ht="15.75">
      <c r="A977" s="180" t="s">
        <v>193</v>
      </c>
      <c r="B977" s="37"/>
      <c r="C977" s="40"/>
      <c r="D977" s="44"/>
      <c r="E977" s="44"/>
      <c r="F977" s="44"/>
    </row>
    <row r="978" spans="1:6" ht="15.75">
      <c r="A978" s="180" t="s">
        <v>468</v>
      </c>
      <c r="B978" s="37"/>
      <c r="C978" s="40"/>
      <c r="D978" s="44"/>
      <c r="E978" s="44"/>
      <c r="F978" s="44"/>
    </row>
    <row r="979" spans="1:6" ht="15.75">
      <c r="A979" s="180" t="s">
        <v>882</v>
      </c>
      <c r="B979" s="37"/>
      <c r="C979" s="40"/>
      <c r="D979" s="44"/>
      <c r="E979" s="44"/>
      <c r="F979" s="44"/>
    </row>
    <row r="980" spans="1:6" ht="15.75">
      <c r="A980" s="180" t="s">
        <v>790</v>
      </c>
      <c r="B980" s="37"/>
      <c r="C980" s="40"/>
      <c r="D980" s="44"/>
      <c r="E980" s="44"/>
      <c r="F980" s="44"/>
    </row>
    <row r="981" spans="1:6" ht="15.75">
      <c r="A981" s="239" t="s">
        <v>132</v>
      </c>
      <c r="B981" s="102"/>
      <c r="C981" s="103"/>
      <c r="D981" s="100">
        <f>SUM(D982:D984)</f>
        <v>5790.3</v>
      </c>
      <c r="E981" s="100">
        <f>SUM(E982:E984)</f>
        <v>5790.3</v>
      </c>
      <c r="F981" s="100">
        <f>SUM(F982:F984)</f>
        <v>5790.3</v>
      </c>
    </row>
    <row r="982" spans="1:6" ht="15.75">
      <c r="A982" s="180"/>
      <c r="B982" s="37">
        <v>242</v>
      </c>
      <c r="C982" s="40"/>
      <c r="D982" s="44"/>
      <c r="E982" s="44"/>
      <c r="F982" s="44"/>
    </row>
    <row r="983" spans="1:6" ht="15.75">
      <c r="A983" s="180"/>
      <c r="B983" s="37">
        <v>243</v>
      </c>
      <c r="C983" s="40"/>
      <c r="D983" s="44"/>
      <c r="E983" s="44"/>
      <c r="F983" s="44"/>
    </row>
    <row r="984" spans="1:6" ht="15.75">
      <c r="A984" s="180"/>
      <c r="B984" s="37">
        <v>244</v>
      </c>
      <c r="C984" s="40"/>
      <c r="D984" s="44">
        <v>5790.3</v>
      </c>
      <c r="E984" s="44">
        <v>5790.3</v>
      </c>
      <c r="F984" s="44">
        <v>5790.3</v>
      </c>
    </row>
    <row r="985" spans="1:6" ht="15.75">
      <c r="A985" s="181" t="s">
        <v>992</v>
      </c>
      <c r="B985" s="54" t="s">
        <v>1035</v>
      </c>
      <c r="C985" s="237" t="s">
        <v>787</v>
      </c>
      <c r="D985" s="41">
        <f>D986</f>
        <v>216000</v>
      </c>
      <c r="E985" s="41">
        <f>E986</f>
        <v>216000</v>
      </c>
      <c r="F985" s="41">
        <f>F986</f>
        <v>216000</v>
      </c>
    </row>
    <row r="986" spans="1:6" ht="30">
      <c r="A986" s="181" t="s">
        <v>657</v>
      </c>
      <c r="B986" s="54"/>
      <c r="C986" s="96" t="s">
        <v>788</v>
      </c>
      <c r="D986" s="203">
        <v>216000</v>
      </c>
      <c r="E986" s="203">
        <v>216000</v>
      </c>
      <c r="F986" s="203">
        <v>216000</v>
      </c>
    </row>
    <row r="987" spans="1:6" ht="15.75">
      <c r="A987" s="175" t="s">
        <v>689</v>
      </c>
      <c r="B987" s="37"/>
      <c r="C987" s="38">
        <v>290</v>
      </c>
      <c r="D987" s="41">
        <f>D988+D989+D990</f>
        <v>0</v>
      </c>
      <c r="E987" s="41">
        <f>E988+E989+E990</f>
        <v>0</v>
      </c>
      <c r="F987" s="41">
        <f>F988+F989+F990</f>
        <v>0</v>
      </c>
    </row>
    <row r="988" spans="1:6" ht="15.75">
      <c r="A988" s="175" t="s">
        <v>861</v>
      </c>
      <c r="B988" s="37">
        <v>851</v>
      </c>
      <c r="C988" s="38"/>
      <c r="D988" s="44"/>
      <c r="E988" s="44"/>
      <c r="F988" s="44"/>
    </row>
    <row r="989" spans="1:6" ht="15.75">
      <c r="A989" s="175" t="s">
        <v>862</v>
      </c>
      <c r="B989" s="37">
        <v>851</v>
      </c>
      <c r="C989" s="38"/>
      <c r="D989" s="44"/>
      <c r="E989" s="44"/>
      <c r="F989" s="44"/>
    </row>
    <row r="990" spans="1:7" ht="30">
      <c r="A990" s="173" t="s">
        <v>954</v>
      </c>
      <c r="B990" s="37">
        <v>244</v>
      </c>
      <c r="C990" s="40"/>
      <c r="D990" s="44"/>
      <c r="E990" s="44"/>
      <c r="F990" s="44"/>
      <c r="G990" s="41">
        <f>SUM(G991:G996)</f>
        <v>0</v>
      </c>
    </row>
    <row r="991" spans="1:6" ht="15.75">
      <c r="A991" s="179" t="s">
        <v>631</v>
      </c>
      <c r="B991" s="39"/>
      <c r="C991" s="40">
        <v>300</v>
      </c>
      <c r="D991" s="42">
        <f>D996+D992</f>
        <v>16005</v>
      </c>
      <c r="E991" s="42">
        <f>E996+E992</f>
        <v>16005</v>
      </c>
      <c r="F991" s="42">
        <f>F996+F992</f>
        <v>15444.07</v>
      </c>
    </row>
    <row r="992" spans="1:6" ht="30">
      <c r="A992" s="175" t="s">
        <v>133</v>
      </c>
      <c r="B992" s="37"/>
      <c r="C992" s="38">
        <v>310</v>
      </c>
      <c r="D992" s="42">
        <f>SUM(D993:D994)</f>
        <v>0</v>
      </c>
      <c r="E992" s="42">
        <f>SUM(E993:E994)</f>
        <v>0</v>
      </c>
      <c r="F992" s="42">
        <f>SUM(F993:F994)</f>
        <v>0</v>
      </c>
    </row>
    <row r="993" spans="1:6" ht="15.75">
      <c r="A993" s="175"/>
      <c r="B993" s="37">
        <v>242</v>
      </c>
      <c r="C993" s="38"/>
      <c r="D993" s="44"/>
      <c r="E993" s="44"/>
      <c r="F993" s="44"/>
    </row>
    <row r="994" spans="1:6" ht="15.75">
      <c r="A994" s="180"/>
      <c r="B994" s="37">
        <v>244</v>
      </c>
      <c r="C994" s="38"/>
      <c r="D994" s="44"/>
      <c r="E994" s="44"/>
      <c r="F994" s="44"/>
    </row>
    <row r="995" spans="1:6" ht="15.75">
      <c r="A995" s="180" t="s">
        <v>268</v>
      </c>
      <c r="B995" s="37"/>
      <c r="C995" s="38">
        <v>271</v>
      </c>
      <c r="D995" s="44"/>
      <c r="E995" s="44"/>
      <c r="F995" s="44"/>
    </row>
    <row r="996" spans="1:6" ht="30">
      <c r="A996" s="175" t="s">
        <v>639</v>
      </c>
      <c r="B996" s="37"/>
      <c r="C996" s="38">
        <v>340</v>
      </c>
      <c r="D996" s="41">
        <f>SUM(D997:D1000)</f>
        <v>16005</v>
      </c>
      <c r="E996" s="41">
        <f>SUM(E997:E1000)</f>
        <v>16005</v>
      </c>
      <c r="F996" s="41">
        <f>SUM(F997:F1000)</f>
        <v>15444.07</v>
      </c>
    </row>
    <row r="997" spans="1:6" ht="15.75">
      <c r="A997" s="180" t="s">
        <v>640</v>
      </c>
      <c r="B997" s="37"/>
      <c r="C997" s="40"/>
      <c r="D997" s="203">
        <v>12276</v>
      </c>
      <c r="E997" s="203">
        <v>12276</v>
      </c>
      <c r="F997" s="203">
        <v>12308.12</v>
      </c>
    </row>
    <row r="998" spans="1:6" ht="15.75">
      <c r="A998" s="180" t="s">
        <v>645</v>
      </c>
      <c r="B998" s="37"/>
      <c r="C998" s="40"/>
      <c r="D998" s="203">
        <v>392</v>
      </c>
      <c r="E998" s="203">
        <v>392</v>
      </c>
      <c r="F998" s="203">
        <v>392</v>
      </c>
    </row>
    <row r="999" spans="1:6" ht="15.75">
      <c r="A999" s="180" t="s">
        <v>646</v>
      </c>
      <c r="B999" s="37"/>
      <c r="C999" s="40"/>
      <c r="D999" s="44"/>
      <c r="E999" s="44"/>
      <c r="F999" s="44"/>
    </row>
    <row r="1000" spans="1:6" ht="15.75">
      <c r="A1000" s="180" t="s">
        <v>647</v>
      </c>
      <c r="B1000" s="37"/>
      <c r="C1000" s="40"/>
      <c r="D1000" s="203">
        <v>3337</v>
      </c>
      <c r="E1000" s="203">
        <v>3337</v>
      </c>
      <c r="F1000" s="203">
        <v>2743.95</v>
      </c>
    </row>
    <row r="1001" spans="1:6" ht="15.75">
      <c r="A1001" s="251" t="s">
        <v>132</v>
      </c>
      <c r="B1001" s="104"/>
      <c r="C1001" s="105"/>
      <c r="D1001" s="100">
        <f>SUM(D1002:D1003)</f>
        <v>16005</v>
      </c>
      <c r="E1001" s="100">
        <f>SUM(E1002:E1003)</f>
        <v>16005</v>
      </c>
      <c r="F1001" s="100">
        <f>SUM(F1002:F1003)</f>
        <v>14607.07</v>
      </c>
    </row>
    <row r="1002" spans="1:6" ht="15.75">
      <c r="A1002" s="180"/>
      <c r="B1002" s="37">
        <v>242</v>
      </c>
      <c r="C1002" s="40"/>
      <c r="D1002" s="44"/>
      <c r="E1002" s="44"/>
      <c r="F1002" s="44"/>
    </row>
    <row r="1003" spans="1:6" ht="15.75">
      <c r="A1003" s="180"/>
      <c r="B1003" s="37">
        <v>244</v>
      </c>
      <c r="C1003" s="40"/>
      <c r="D1003" s="44">
        <v>16005</v>
      </c>
      <c r="E1003" s="44">
        <v>16005</v>
      </c>
      <c r="F1003" s="44">
        <v>14607.07</v>
      </c>
    </row>
    <row r="1004" spans="1:6" ht="15.75">
      <c r="A1004" s="180" t="s">
        <v>269</v>
      </c>
      <c r="B1004" s="37"/>
      <c r="C1004" s="40">
        <v>272</v>
      </c>
      <c r="D1004" s="44"/>
      <c r="E1004" s="44"/>
      <c r="F1004" s="44"/>
    </row>
    <row r="1005" spans="1:6" ht="31.5" customHeight="1">
      <c r="A1005" s="243" t="s">
        <v>903</v>
      </c>
      <c r="B1005" s="50"/>
      <c r="C1005" s="237"/>
      <c r="D1005" s="42">
        <f aca="true" t="shared" si="36" ref="D1005:F1006">D1006</f>
        <v>109063.65</v>
      </c>
      <c r="E1005" s="42">
        <f t="shared" si="36"/>
        <v>109063.65</v>
      </c>
      <c r="F1005" s="42">
        <f t="shared" si="36"/>
        <v>109063.65</v>
      </c>
    </row>
    <row r="1006" spans="1:6" ht="15.75">
      <c r="A1006" s="175" t="s">
        <v>676</v>
      </c>
      <c r="B1006" s="39"/>
      <c r="C1006" s="40">
        <v>200</v>
      </c>
      <c r="D1006" s="41">
        <f t="shared" si="36"/>
        <v>109063.65</v>
      </c>
      <c r="E1006" s="41">
        <f t="shared" si="36"/>
        <v>109063.65</v>
      </c>
      <c r="F1006" s="41">
        <f t="shared" si="36"/>
        <v>109063.65</v>
      </c>
    </row>
    <row r="1007" spans="1:6" ht="15.75">
      <c r="A1007" s="175" t="s">
        <v>687</v>
      </c>
      <c r="B1007" s="39"/>
      <c r="C1007" s="40">
        <v>260</v>
      </c>
      <c r="D1007" s="41">
        <f>SUM(D1008,D1009)</f>
        <v>109063.65</v>
      </c>
      <c r="E1007" s="41">
        <f>SUM(E1008,E1009)</f>
        <v>109063.65</v>
      </c>
      <c r="F1007" s="41">
        <f>SUM(F1008,F1009)</f>
        <v>109063.65</v>
      </c>
    </row>
    <row r="1008" spans="1:6" ht="30">
      <c r="A1008" s="175" t="s">
        <v>688</v>
      </c>
      <c r="B1008" s="37"/>
      <c r="C1008" s="38">
        <v>262</v>
      </c>
      <c r="D1008" s="41">
        <f>D1020+D1013</f>
        <v>0</v>
      </c>
      <c r="E1008" s="41">
        <f>E1020+E1013</f>
        <v>0</v>
      </c>
      <c r="F1008" s="41">
        <f>F1020+F1013</f>
        <v>0</v>
      </c>
    </row>
    <row r="1009" spans="1:6" ht="21.75" customHeight="1">
      <c r="A1009" s="175" t="s">
        <v>856</v>
      </c>
      <c r="B1009" s="54"/>
      <c r="C1009" s="96" t="s">
        <v>698</v>
      </c>
      <c r="D1009" s="41">
        <f>D1016</f>
        <v>109063.65</v>
      </c>
      <c r="E1009" s="41">
        <f>E1016</f>
        <v>109063.65</v>
      </c>
      <c r="F1009" s="41">
        <f>F1016</f>
        <v>109063.65</v>
      </c>
    </row>
    <row r="1010" spans="1:6" ht="31.5" customHeight="1">
      <c r="A1010" s="208" t="s">
        <v>172</v>
      </c>
      <c r="B1010" s="50"/>
      <c r="C1010" s="237"/>
      <c r="D1010" s="42">
        <f aca="true" t="shared" si="37" ref="D1010:F1011">D1011</f>
        <v>109063.65</v>
      </c>
      <c r="E1010" s="42">
        <f t="shared" si="37"/>
        <v>109063.65</v>
      </c>
      <c r="F1010" s="42">
        <f t="shared" si="37"/>
        <v>109063.65</v>
      </c>
    </row>
    <row r="1011" spans="1:6" ht="15.75">
      <c r="A1011" s="175" t="s">
        <v>676</v>
      </c>
      <c r="B1011" s="39"/>
      <c r="C1011" s="40">
        <v>200</v>
      </c>
      <c r="D1011" s="41">
        <f t="shared" si="37"/>
        <v>109063.65</v>
      </c>
      <c r="E1011" s="41">
        <f t="shared" si="37"/>
        <v>109063.65</v>
      </c>
      <c r="F1011" s="41">
        <f t="shared" si="37"/>
        <v>109063.65</v>
      </c>
    </row>
    <row r="1012" spans="1:6" ht="15.75">
      <c r="A1012" s="175" t="s">
        <v>687</v>
      </c>
      <c r="B1012" s="39"/>
      <c r="C1012" s="40">
        <v>260</v>
      </c>
      <c r="D1012" s="41">
        <f>D1013+D1016</f>
        <v>109063.65</v>
      </c>
      <c r="E1012" s="41">
        <f>E1013+E1016</f>
        <v>109063.65</v>
      </c>
      <c r="F1012" s="41">
        <f>F1013+F1016</f>
        <v>109063.65</v>
      </c>
    </row>
    <row r="1013" spans="1:6" ht="20.25" customHeight="1">
      <c r="A1013" s="175" t="s">
        <v>688</v>
      </c>
      <c r="B1013" s="37"/>
      <c r="C1013" s="38">
        <v>262</v>
      </c>
      <c r="D1013" s="41">
        <f>D1014+D1015</f>
        <v>0</v>
      </c>
      <c r="E1013" s="41">
        <f>E1014+E1015</f>
        <v>0</v>
      </c>
      <c r="F1013" s="41">
        <f>F1014+F1015</f>
        <v>0</v>
      </c>
    </row>
    <row r="1014" spans="1:6" ht="20.25" customHeight="1">
      <c r="A1014" s="175" t="s">
        <v>686</v>
      </c>
      <c r="B1014" s="37">
        <v>312</v>
      </c>
      <c r="C1014" s="38"/>
      <c r="D1014" s="44"/>
      <c r="E1014" s="44"/>
      <c r="F1014" s="44"/>
    </row>
    <row r="1015" spans="1:6" ht="18.75" customHeight="1">
      <c r="A1015" s="175" t="s">
        <v>905</v>
      </c>
      <c r="B1015" s="37">
        <v>313</v>
      </c>
      <c r="C1015" s="38"/>
      <c r="D1015" s="44"/>
      <c r="E1015" s="44"/>
      <c r="F1015" s="44"/>
    </row>
    <row r="1016" spans="1:6" ht="31.5">
      <c r="A1016" s="224" t="s">
        <v>863</v>
      </c>
      <c r="B1016" s="37">
        <v>312</v>
      </c>
      <c r="C1016" s="38">
        <v>263</v>
      </c>
      <c r="D1016" s="203">
        <v>109063.65</v>
      </c>
      <c r="E1016" s="203">
        <v>109063.65</v>
      </c>
      <c r="F1016" s="203">
        <v>109063.65</v>
      </c>
    </row>
    <row r="1017" spans="1:6" ht="21" customHeight="1">
      <c r="A1017" s="208" t="s">
        <v>304</v>
      </c>
      <c r="B1017" s="50"/>
      <c r="C1017" s="237"/>
      <c r="D1017" s="42">
        <f aca="true" t="shared" si="38" ref="D1017:F1018">D1018</f>
        <v>0</v>
      </c>
      <c r="E1017" s="42">
        <f t="shared" si="38"/>
        <v>0</v>
      </c>
      <c r="F1017" s="42">
        <f t="shared" si="38"/>
        <v>0</v>
      </c>
    </row>
    <row r="1018" spans="1:6" ht="15.75">
      <c r="A1018" s="175" t="s">
        <v>676</v>
      </c>
      <c r="B1018" s="39"/>
      <c r="C1018" s="40">
        <v>200</v>
      </c>
      <c r="D1018" s="41">
        <f t="shared" si="38"/>
        <v>0</v>
      </c>
      <c r="E1018" s="41">
        <f t="shared" si="38"/>
        <v>0</v>
      </c>
      <c r="F1018" s="41">
        <f t="shared" si="38"/>
        <v>0</v>
      </c>
    </row>
    <row r="1019" spans="1:6" ht="15.75">
      <c r="A1019" s="175" t="s">
        <v>687</v>
      </c>
      <c r="B1019" s="39"/>
      <c r="C1019" s="40">
        <v>260</v>
      </c>
      <c r="D1019" s="41">
        <f>SUM(D1020:D1020)</f>
        <v>0</v>
      </c>
      <c r="E1019" s="41">
        <f>SUM(E1020:E1020)</f>
        <v>0</v>
      </c>
      <c r="F1019" s="41">
        <f>SUM(F1020:F1020)</f>
        <v>0</v>
      </c>
    </row>
    <row r="1020" spans="1:6" ht="30">
      <c r="A1020" s="175" t="s">
        <v>688</v>
      </c>
      <c r="B1020" s="37">
        <v>313</v>
      </c>
      <c r="C1020" s="38">
        <v>262</v>
      </c>
      <c r="D1020" s="44"/>
      <c r="E1020" s="44"/>
      <c r="F1020" s="44"/>
    </row>
    <row r="1021" spans="1:6" ht="26.25" customHeight="1">
      <c r="A1021" s="243" t="s">
        <v>1085</v>
      </c>
      <c r="B1021" s="50"/>
      <c r="C1021" s="237"/>
      <c r="D1021" s="42">
        <f>SUM(D1022,D1029)</f>
        <v>39125</v>
      </c>
      <c r="E1021" s="42">
        <f>SUM(E1022,E1029)</f>
        <v>39125</v>
      </c>
      <c r="F1021" s="42">
        <f>SUM(F1022,F1029)</f>
        <v>24786</v>
      </c>
    </row>
    <row r="1022" spans="1:6" ht="15.75">
      <c r="A1022" s="175" t="s">
        <v>676</v>
      </c>
      <c r="B1022" s="39"/>
      <c r="C1022" s="40">
        <v>200</v>
      </c>
      <c r="D1022" s="41">
        <f>D1023+D1024+D1026</f>
        <v>10000</v>
      </c>
      <c r="E1022" s="41">
        <f>E1023+E1024+E1026</f>
        <v>10000</v>
      </c>
      <c r="F1022" s="41">
        <f>F1023+F1024+F1026</f>
        <v>10000</v>
      </c>
    </row>
    <row r="1023" spans="1:6" ht="30">
      <c r="A1023" s="175" t="s">
        <v>511</v>
      </c>
      <c r="B1023" s="37">
        <v>244</v>
      </c>
      <c r="C1023" s="38">
        <v>222</v>
      </c>
      <c r="D1023" s="203">
        <v>10000</v>
      </c>
      <c r="E1023" s="203">
        <v>10000</v>
      </c>
      <c r="F1023" s="203">
        <v>10000</v>
      </c>
    </row>
    <row r="1024" spans="1:6" ht="15.75">
      <c r="A1024" s="175" t="s">
        <v>826</v>
      </c>
      <c r="B1024" s="37"/>
      <c r="C1024" s="38">
        <v>226</v>
      </c>
      <c r="D1024" s="41">
        <f>D1025</f>
        <v>0</v>
      </c>
      <c r="E1024" s="41">
        <f>E1025</f>
        <v>0</v>
      </c>
      <c r="F1024" s="41">
        <f>F1025</f>
        <v>0</v>
      </c>
    </row>
    <row r="1025" spans="1:6" ht="15.75">
      <c r="A1025" s="175" t="s">
        <v>940</v>
      </c>
      <c r="B1025" s="37">
        <v>244</v>
      </c>
      <c r="C1025" s="40"/>
      <c r="D1025" s="44"/>
      <c r="E1025" s="44"/>
      <c r="F1025" s="44"/>
    </row>
    <row r="1026" spans="1:6" ht="15.75">
      <c r="A1026" s="175" t="s">
        <v>689</v>
      </c>
      <c r="B1026" s="37"/>
      <c r="C1026" s="38">
        <v>290</v>
      </c>
      <c r="D1026" s="41">
        <f>D1028+D1027</f>
        <v>0</v>
      </c>
      <c r="E1026" s="41">
        <f>E1028+E1027</f>
        <v>0</v>
      </c>
      <c r="F1026" s="41">
        <f>F1028+F1027</f>
        <v>0</v>
      </c>
    </row>
    <row r="1027" spans="1:6" ht="30">
      <c r="A1027" s="173" t="s">
        <v>954</v>
      </c>
      <c r="B1027" s="37">
        <v>244</v>
      </c>
      <c r="C1027" s="38"/>
      <c r="D1027" s="44"/>
      <c r="E1027" s="44"/>
      <c r="F1027" s="44"/>
    </row>
    <row r="1028" spans="1:6" ht="30">
      <c r="A1028" s="173" t="s">
        <v>318</v>
      </c>
      <c r="B1028" s="37">
        <v>244</v>
      </c>
      <c r="C1028" s="40"/>
      <c r="D1028" s="44"/>
      <c r="E1028" s="44"/>
      <c r="F1028" s="44"/>
    </row>
    <row r="1029" spans="1:6" ht="15.75">
      <c r="A1029" s="175" t="s">
        <v>631</v>
      </c>
      <c r="B1029" s="39"/>
      <c r="C1029" s="40">
        <v>300</v>
      </c>
      <c r="D1029" s="41">
        <f>SUM(D1030,D1033)</f>
        <v>29125</v>
      </c>
      <c r="E1029" s="41">
        <f>SUM(E1030,E1033)</f>
        <v>29125</v>
      </c>
      <c r="F1029" s="41">
        <f>SUM(F1030,F1033)</f>
        <v>14786</v>
      </c>
    </row>
    <row r="1030" spans="1:6" ht="15.75">
      <c r="A1030" s="175" t="s">
        <v>693</v>
      </c>
      <c r="B1030" s="37"/>
      <c r="C1030" s="38">
        <v>310</v>
      </c>
      <c r="D1030" s="42">
        <f>D1031</f>
        <v>0</v>
      </c>
      <c r="E1030" s="42">
        <f>E1031</f>
        <v>0</v>
      </c>
      <c r="F1030" s="42">
        <f>F1031</f>
        <v>0</v>
      </c>
    </row>
    <row r="1031" spans="1:6" ht="15.75">
      <c r="A1031" s="180" t="s">
        <v>314</v>
      </c>
      <c r="B1031" s="37">
        <v>244</v>
      </c>
      <c r="C1031" s="38"/>
      <c r="D1031" s="44"/>
      <c r="E1031" s="44"/>
      <c r="F1031" s="44"/>
    </row>
    <row r="1032" spans="1:6" ht="15.75">
      <c r="A1032" s="180" t="s">
        <v>268</v>
      </c>
      <c r="B1032" s="37"/>
      <c r="C1032" s="38">
        <v>271</v>
      </c>
      <c r="D1032" s="44"/>
      <c r="E1032" s="44"/>
      <c r="F1032" s="44"/>
    </row>
    <row r="1033" spans="1:6" ht="30">
      <c r="A1033" s="175" t="s">
        <v>639</v>
      </c>
      <c r="B1033" s="37"/>
      <c r="C1033" s="38">
        <v>340</v>
      </c>
      <c r="D1033" s="41">
        <f>SUM(D1034:D1034)</f>
        <v>29125</v>
      </c>
      <c r="E1033" s="41">
        <f>SUM(E1034:E1034)</f>
        <v>29125</v>
      </c>
      <c r="F1033" s="41">
        <f>SUM(F1034:F1035)</f>
        <v>14786</v>
      </c>
    </row>
    <row r="1034" spans="1:6" ht="15" customHeight="1">
      <c r="A1034" s="180" t="s">
        <v>647</v>
      </c>
      <c r="B1034" s="37">
        <v>244</v>
      </c>
      <c r="C1034" s="40"/>
      <c r="D1034" s="203">
        <v>29125</v>
      </c>
      <c r="E1034" s="203">
        <v>29125</v>
      </c>
      <c r="F1034" s="203">
        <v>14786</v>
      </c>
    </row>
    <row r="1035" spans="1:6" ht="15" customHeight="1">
      <c r="A1035" s="180" t="s">
        <v>269</v>
      </c>
      <c r="B1035" s="37"/>
      <c r="C1035" s="40">
        <v>272</v>
      </c>
      <c r="D1035" s="44"/>
      <c r="E1035" s="44"/>
      <c r="F1035" s="44"/>
    </row>
    <row r="1036" spans="1:6" ht="38.25" customHeight="1">
      <c r="A1036" s="243" t="s">
        <v>642</v>
      </c>
      <c r="B1036" s="50"/>
      <c r="C1036" s="237"/>
      <c r="D1036" s="42">
        <f>SUM(D1037,D1041)</f>
        <v>0</v>
      </c>
      <c r="E1036" s="42">
        <f>SUM(E1037,E1041)</f>
        <v>0</v>
      </c>
      <c r="F1036" s="42">
        <f>SUM(F1037,F1041)</f>
        <v>0</v>
      </c>
    </row>
    <row r="1037" spans="1:6" ht="15" customHeight="1">
      <c r="A1037" s="175" t="s">
        <v>676</v>
      </c>
      <c r="B1037" s="39"/>
      <c r="C1037" s="40">
        <v>200</v>
      </c>
      <c r="D1037" s="41">
        <f>D1038</f>
        <v>0</v>
      </c>
      <c r="E1037" s="41">
        <f>E1038</f>
        <v>0</v>
      </c>
      <c r="F1037" s="41">
        <f>F1038</f>
        <v>0</v>
      </c>
    </row>
    <row r="1038" spans="1:6" ht="32.25" customHeight="1">
      <c r="A1038" s="175" t="s">
        <v>643</v>
      </c>
      <c r="B1038" s="37"/>
      <c r="C1038" s="38">
        <v>226</v>
      </c>
      <c r="D1038" s="41">
        <f>D1039+D1040</f>
        <v>0</v>
      </c>
      <c r="E1038" s="41">
        <f>E1039+E1040</f>
        <v>0</v>
      </c>
      <c r="F1038" s="41">
        <f>F1039+F1040</f>
        <v>0</v>
      </c>
    </row>
    <row r="1039" spans="1:6" ht="15" customHeight="1">
      <c r="A1039" s="175"/>
      <c r="B1039" s="37">
        <v>244</v>
      </c>
      <c r="C1039" s="40"/>
      <c r="D1039" s="44"/>
      <c r="E1039" s="44"/>
      <c r="F1039" s="44"/>
    </row>
    <row r="1040" spans="1:6" ht="15" customHeight="1">
      <c r="A1040" s="175"/>
      <c r="B1040" s="37">
        <v>414</v>
      </c>
      <c r="C1040" s="40"/>
      <c r="D1040" s="44"/>
      <c r="E1040" s="44"/>
      <c r="F1040" s="44"/>
    </row>
    <row r="1041" spans="1:6" ht="15" customHeight="1">
      <c r="A1041" s="175" t="s">
        <v>631</v>
      </c>
      <c r="B1041" s="39"/>
      <c r="C1041" s="40">
        <v>300</v>
      </c>
      <c r="D1041" s="41">
        <f>SUM(D1042,D1046)</f>
        <v>0</v>
      </c>
      <c r="E1041" s="41">
        <f>SUM(E1042,E1046)</f>
        <v>0</v>
      </c>
      <c r="F1041" s="41">
        <f>SUM(F1042,F1046)</f>
        <v>0</v>
      </c>
    </row>
    <row r="1042" spans="1:7" ht="15" customHeight="1">
      <c r="A1042" s="175" t="s">
        <v>693</v>
      </c>
      <c r="B1042" s="37"/>
      <c r="C1042" s="38">
        <v>310</v>
      </c>
      <c r="D1042" s="42">
        <f>D1044+D1043</f>
        <v>0</v>
      </c>
      <c r="E1042" s="42">
        <f>E1044+E1043</f>
        <v>0</v>
      </c>
      <c r="F1042" s="42">
        <f>F1044+F1043</f>
        <v>0</v>
      </c>
      <c r="G1042" s="34">
        <f>G1044+G1043</f>
        <v>0</v>
      </c>
    </row>
    <row r="1043" spans="1:6" ht="15" customHeight="1">
      <c r="A1043" s="175" t="s">
        <v>644</v>
      </c>
      <c r="B1043" s="37">
        <v>414</v>
      </c>
      <c r="C1043" s="38"/>
      <c r="D1043" s="42"/>
      <c r="E1043" s="42"/>
      <c r="F1043" s="42"/>
    </row>
    <row r="1044" spans="1:6" ht="15" customHeight="1">
      <c r="A1044" s="180" t="s">
        <v>314</v>
      </c>
      <c r="B1044" s="37">
        <v>244</v>
      </c>
      <c r="C1044" s="38"/>
      <c r="D1044" s="44"/>
      <c r="E1044" s="44"/>
      <c r="F1044" s="44"/>
    </row>
    <row r="1045" spans="1:6" ht="15" customHeight="1">
      <c r="A1045" s="180" t="s">
        <v>268</v>
      </c>
      <c r="B1045" s="37"/>
      <c r="C1045" s="38">
        <v>271</v>
      </c>
      <c r="D1045" s="44"/>
      <c r="E1045" s="44"/>
      <c r="F1045" s="44"/>
    </row>
    <row r="1046" spans="1:6" ht="15" customHeight="1">
      <c r="A1046" s="175" t="s">
        <v>639</v>
      </c>
      <c r="B1046" s="37"/>
      <c r="C1046" s="38">
        <v>340</v>
      </c>
      <c r="D1046" s="41">
        <f>SUM(D1047:D1047)</f>
        <v>0</v>
      </c>
      <c r="E1046" s="41">
        <f>SUM(E1047:E1047)</f>
        <v>0</v>
      </c>
      <c r="F1046" s="41">
        <f>SUM(F1047:F1048)</f>
        <v>0</v>
      </c>
    </row>
    <row r="1047" spans="1:6" ht="15" customHeight="1">
      <c r="A1047" s="180" t="s">
        <v>647</v>
      </c>
      <c r="B1047" s="37">
        <v>244</v>
      </c>
      <c r="C1047" s="40"/>
      <c r="D1047" s="44"/>
      <c r="E1047" s="44"/>
      <c r="F1047" s="44"/>
    </row>
    <row r="1048" spans="1:6" ht="15" customHeight="1">
      <c r="A1048" s="180" t="s">
        <v>269</v>
      </c>
      <c r="B1048" s="37"/>
      <c r="C1048" s="40">
        <v>272</v>
      </c>
      <c r="D1048" s="44"/>
      <c r="E1048" s="44"/>
      <c r="F1048" s="44"/>
    </row>
    <row r="1049" spans="1:6" ht="45.75" customHeight="1">
      <c r="A1049" s="212" t="s">
        <v>629</v>
      </c>
      <c r="B1049" s="37">
        <v>730</v>
      </c>
      <c r="C1049" s="40">
        <v>231</v>
      </c>
      <c r="D1049" s="41">
        <f>D1050+D1051</f>
        <v>0</v>
      </c>
      <c r="E1049" s="41">
        <f>E1050+E1051</f>
        <v>0</v>
      </c>
      <c r="F1049" s="41">
        <f>F1050+F1051</f>
        <v>0</v>
      </c>
    </row>
    <row r="1050" spans="1:6" ht="19.5" customHeight="1">
      <c r="A1050" s="174" t="s">
        <v>746</v>
      </c>
      <c r="B1050" s="37"/>
      <c r="C1050" s="40"/>
      <c r="D1050" s="44"/>
      <c r="E1050" s="44"/>
      <c r="F1050" s="44"/>
    </row>
    <row r="1051" spans="1:6" ht="15.75">
      <c r="A1051" s="174" t="s">
        <v>747</v>
      </c>
      <c r="B1051" s="37"/>
      <c r="C1051" s="40"/>
      <c r="D1051" s="44"/>
      <c r="E1051" s="44"/>
      <c r="F1051" s="44"/>
    </row>
    <row r="1052" spans="1:6" ht="15.75">
      <c r="A1052" s="252" t="s">
        <v>699</v>
      </c>
      <c r="B1052" s="237" t="s">
        <v>700</v>
      </c>
      <c r="C1052" s="237" t="s">
        <v>700</v>
      </c>
      <c r="D1052" s="42">
        <f>D89+D298+D340+D383+D540+D818+D1005+D1021+D1049</f>
        <v>5232695.4</v>
      </c>
      <c r="E1052" s="42">
        <f>E89+E298+E340+E383+E540+E818+E1005+E1021+E1049</f>
        <v>5232392.830000001</v>
      </c>
      <c r="F1052" s="42">
        <f>F89+F298+F340+F383+F540+F818+F1005+F1021+F1049</f>
        <v>4881123.8100000005</v>
      </c>
    </row>
    <row r="1053" spans="1:6" ht="15.75">
      <c r="A1053" s="253" t="s">
        <v>720</v>
      </c>
      <c r="B1053" s="237"/>
      <c r="C1053" s="69"/>
      <c r="D1053" s="254">
        <f>D72+D84+D73-D86-D1052-D78</f>
        <v>0</v>
      </c>
      <c r="E1053" s="254">
        <f>E72+E84+E73-E86-E1052-E78</f>
        <v>-9.313225746154785E-10</v>
      </c>
      <c r="F1053" s="254">
        <f>F72+F84+F73-F86-F1052-F78</f>
        <v>-497333.3300000001</v>
      </c>
    </row>
    <row r="1054" spans="1:6" ht="20.25" customHeight="1">
      <c r="A1054" s="292" t="s">
        <v>178</v>
      </c>
      <c r="B1054" s="292"/>
      <c r="C1054" s="292"/>
      <c r="D1054" s="292"/>
      <c r="E1054" s="292"/>
      <c r="F1054" s="292"/>
    </row>
    <row r="1055" spans="1:6" ht="16.5" customHeight="1">
      <c r="A1055" s="185" t="s">
        <v>906</v>
      </c>
      <c r="B1055" s="171"/>
      <c r="C1055" s="69"/>
      <c r="D1055" s="44"/>
      <c r="E1055" s="44">
        <v>2141809.99</v>
      </c>
      <c r="F1055" s="44"/>
    </row>
    <row r="1056" spans="1:6" ht="18.75" customHeight="1">
      <c r="A1056" s="186" t="s">
        <v>933</v>
      </c>
      <c r="B1056" s="1" t="s">
        <v>930</v>
      </c>
      <c r="C1056" s="69"/>
      <c r="D1056" s="42"/>
      <c r="E1056" s="42">
        <f>E1057+E1058+E1059</f>
        <v>0</v>
      </c>
      <c r="F1056" s="42">
        <f>F1057+F1058+F1059</f>
        <v>0</v>
      </c>
    </row>
    <row r="1057" spans="1:6" ht="16.5" customHeight="1">
      <c r="A1057" s="174" t="s">
        <v>633</v>
      </c>
      <c r="B1057" s="4" t="s">
        <v>670</v>
      </c>
      <c r="C1057" s="69"/>
      <c r="D1057" s="44"/>
      <c r="E1057" s="44"/>
      <c r="F1057" s="44"/>
    </row>
    <row r="1058" spans="1:6" ht="17.25" customHeight="1">
      <c r="A1058" s="174" t="s">
        <v>908</v>
      </c>
      <c r="B1058" s="4" t="s">
        <v>670</v>
      </c>
      <c r="C1058" s="69"/>
      <c r="D1058" s="44"/>
      <c r="E1058" s="44"/>
      <c r="F1058" s="44"/>
    </row>
    <row r="1059" spans="1:6" ht="30">
      <c r="A1059" s="174" t="s">
        <v>374</v>
      </c>
      <c r="B1059" s="4" t="s">
        <v>373</v>
      </c>
      <c r="C1059" s="69"/>
      <c r="D1059" s="44"/>
      <c r="E1059" s="44"/>
      <c r="F1059" s="44"/>
    </row>
    <row r="1060" spans="1:6" ht="18" customHeight="1">
      <c r="A1060" s="208" t="s">
        <v>932</v>
      </c>
      <c r="B1060" s="29" t="s">
        <v>931</v>
      </c>
      <c r="C1060" s="4"/>
      <c r="D1060" s="44"/>
      <c r="E1060" s="44"/>
      <c r="F1060" s="44"/>
    </row>
    <row r="1061" spans="1:6" ht="15.75" customHeight="1">
      <c r="A1061" s="295" t="s">
        <v>847</v>
      </c>
      <c r="B1061" s="4" t="s">
        <v>834</v>
      </c>
      <c r="C1061" s="4"/>
      <c r="D1061" s="44"/>
      <c r="E1061" s="44"/>
      <c r="F1061" s="44"/>
    </row>
    <row r="1062" spans="1:6" ht="15.75" customHeight="1">
      <c r="A1062" s="296"/>
      <c r="B1062" s="4" t="s">
        <v>835</v>
      </c>
      <c r="C1062" s="4"/>
      <c r="D1062" s="44"/>
      <c r="E1062" s="44"/>
      <c r="F1062" s="44"/>
    </row>
    <row r="1063" spans="1:6" ht="45">
      <c r="A1063" s="173" t="s">
        <v>694</v>
      </c>
      <c r="B1063" s="4" t="s">
        <v>844</v>
      </c>
      <c r="C1063" s="4"/>
      <c r="D1063" s="44"/>
      <c r="E1063" s="44"/>
      <c r="F1063" s="44"/>
    </row>
    <row r="1064" spans="1:6" ht="15" customHeight="1">
      <c r="A1064" s="293" t="s">
        <v>200</v>
      </c>
      <c r="B1064" s="4" t="s">
        <v>798</v>
      </c>
      <c r="C1064" s="4"/>
      <c r="D1064" s="44"/>
      <c r="E1064" s="44"/>
      <c r="F1064" s="44"/>
    </row>
    <row r="1065" spans="1:6" ht="15" customHeight="1">
      <c r="A1065" s="294"/>
      <c r="B1065" s="4" t="s">
        <v>976</v>
      </c>
      <c r="C1065" s="4"/>
      <c r="D1065" s="44"/>
      <c r="E1065" s="44"/>
      <c r="F1065" s="44"/>
    </row>
    <row r="1066" spans="1:6" ht="15" customHeight="1">
      <c r="A1066" s="173" t="s">
        <v>797</v>
      </c>
      <c r="B1066" s="4" t="s">
        <v>845</v>
      </c>
      <c r="C1066" s="4"/>
      <c r="D1066" s="44"/>
      <c r="E1066" s="44"/>
      <c r="F1066" s="44"/>
    </row>
    <row r="1067" spans="1:6" ht="30">
      <c r="A1067" s="173" t="s">
        <v>624</v>
      </c>
      <c r="B1067" s="4" t="s">
        <v>846</v>
      </c>
      <c r="C1067" s="4"/>
      <c r="D1067" s="44"/>
      <c r="E1067" s="44"/>
      <c r="F1067" s="44"/>
    </row>
    <row r="1068" spans="1:6" ht="20.25" customHeight="1">
      <c r="A1068" s="174" t="s">
        <v>161</v>
      </c>
      <c r="B1068" s="29" t="s">
        <v>162</v>
      </c>
      <c r="C1068" s="69"/>
      <c r="D1068" s="44"/>
      <c r="E1068" s="44"/>
      <c r="F1068" s="44"/>
    </row>
    <row r="1069" spans="1:6" ht="48.75" customHeight="1">
      <c r="A1069" s="191" t="s">
        <v>950</v>
      </c>
      <c r="B1069" s="172" t="s">
        <v>163</v>
      </c>
      <c r="C1069" s="4"/>
      <c r="D1069" s="44"/>
      <c r="E1069" s="44"/>
      <c r="F1069" s="44"/>
    </row>
    <row r="1070" spans="1:6" ht="51.75" customHeight="1">
      <c r="A1070" s="191" t="s">
        <v>951</v>
      </c>
      <c r="B1070" s="172" t="s">
        <v>838</v>
      </c>
      <c r="C1070" s="4"/>
      <c r="D1070" s="44"/>
      <c r="E1070" s="44"/>
      <c r="F1070" s="44"/>
    </row>
    <row r="1071" spans="1:6" ht="51" customHeight="1">
      <c r="A1071" s="255" t="s">
        <v>13</v>
      </c>
      <c r="B1071" s="4" t="s">
        <v>14</v>
      </c>
      <c r="C1071" s="4"/>
      <c r="D1071" s="44"/>
      <c r="E1071" s="44"/>
      <c r="F1071" s="44"/>
    </row>
    <row r="1072" spans="1:6" ht="30">
      <c r="A1072" s="174" t="s">
        <v>990</v>
      </c>
      <c r="B1072" s="4" t="s">
        <v>928</v>
      </c>
      <c r="C1072" s="4"/>
      <c r="D1072" s="44"/>
      <c r="E1072" s="44"/>
      <c r="F1072" s="44"/>
    </row>
    <row r="1073" spans="1:6" ht="31.5">
      <c r="A1073" s="212" t="s">
        <v>160</v>
      </c>
      <c r="B1073" s="29"/>
      <c r="C1073" s="69"/>
      <c r="D1073" s="49"/>
      <c r="E1073" s="42">
        <f>E1056+E1060+E1068+E1069+E1070+E1071+E1072</f>
        <v>0</v>
      </c>
      <c r="F1073" s="42">
        <f>F1056+F1060+F1068+F1069+F1070+F1071+F1072</f>
        <v>0</v>
      </c>
    </row>
    <row r="1074" spans="1:6" ht="36">
      <c r="A1074" s="256" t="s">
        <v>224</v>
      </c>
      <c r="B1074" s="29"/>
      <c r="C1074" s="69"/>
      <c r="D1074" s="42"/>
      <c r="E1074" s="42">
        <f>E1055+E1073</f>
        <v>2141809.99</v>
      </c>
      <c r="F1074" s="42">
        <f>E86</f>
        <v>2142071.58</v>
      </c>
    </row>
    <row r="1075" spans="1:6" ht="15.75">
      <c r="A1075" s="174" t="s">
        <v>225</v>
      </c>
      <c r="B1075" s="299" t="s">
        <v>270</v>
      </c>
      <c r="C1075" s="300"/>
      <c r="D1075" s="193" t="s">
        <v>223</v>
      </c>
      <c r="E1075" s="49"/>
      <c r="F1075" s="49"/>
    </row>
    <row r="1076" spans="1:6" ht="30">
      <c r="A1076" s="192" t="s">
        <v>226</v>
      </c>
      <c r="B1076" s="171"/>
      <c r="C1076" s="69"/>
      <c r="D1076" s="193" t="s">
        <v>223</v>
      </c>
      <c r="E1076" s="44">
        <f>2438915.26+E9-E417</f>
        <v>1694446.5899999999</v>
      </c>
      <c r="F1076" s="44"/>
    </row>
    <row r="1077" spans="1:6" ht="15.75">
      <c r="A1077" s="174" t="s">
        <v>227</v>
      </c>
      <c r="B1077" s="29"/>
      <c r="C1077" s="69"/>
      <c r="D1077" s="193" t="s">
        <v>223</v>
      </c>
      <c r="E1077" s="44"/>
      <c r="F1077" s="44"/>
    </row>
    <row r="1078" spans="1:6" ht="31.5">
      <c r="A1078" s="212" t="s">
        <v>909</v>
      </c>
      <c r="B1078" s="50"/>
      <c r="C1078" s="69"/>
      <c r="D1078" s="41">
        <f>D151+D157</f>
        <v>2051307.28</v>
      </c>
      <c r="E1078" s="41">
        <f>E151+E157</f>
        <v>2051307.28</v>
      </c>
      <c r="F1078" s="41">
        <f>F151+F157</f>
        <v>2048481.08</v>
      </c>
    </row>
    <row r="1079" spans="1:6" ht="15.75">
      <c r="A1079" s="174" t="s">
        <v>201</v>
      </c>
      <c r="B1079" s="50"/>
      <c r="C1079" s="69"/>
      <c r="D1079" s="41">
        <f>D1080+D1081+D1082</f>
        <v>1285593.3699999999</v>
      </c>
      <c r="E1079" s="41">
        <f>E1080+E1081+E1082</f>
        <v>1285593.3699999999</v>
      </c>
      <c r="F1079" s="41">
        <f>F1080+F1081+F1082</f>
        <v>490094.82</v>
      </c>
    </row>
    <row r="1080" spans="1:6" ht="15.75">
      <c r="A1080" s="174" t="s">
        <v>249</v>
      </c>
      <c r="B1080" s="51" t="s">
        <v>253</v>
      </c>
      <c r="C1080" s="69"/>
      <c r="D1080" s="41">
        <f>D154</f>
        <v>490094.82</v>
      </c>
      <c r="E1080" s="41">
        <f>E154</f>
        <v>490094.82</v>
      </c>
      <c r="F1080" s="41">
        <f>F154</f>
        <v>490094.82</v>
      </c>
    </row>
    <row r="1081" spans="1:7" ht="15.75">
      <c r="A1081" s="174" t="s">
        <v>202</v>
      </c>
      <c r="B1081" s="51" t="s">
        <v>253</v>
      </c>
      <c r="C1081" s="69"/>
      <c r="D1081" s="44">
        <v>364598.37</v>
      </c>
      <c r="E1081" s="44">
        <v>364598.37</v>
      </c>
      <c r="F1081" s="44"/>
      <c r="G1081" s="41" t="e">
        <f>#REF!</f>
        <v>#REF!</v>
      </c>
    </row>
    <row r="1082" spans="1:6" ht="15.75">
      <c r="A1082" s="174" t="s">
        <v>248</v>
      </c>
      <c r="B1082" s="51" t="s">
        <v>253</v>
      </c>
      <c r="C1082" s="69"/>
      <c r="D1082" s="44">
        <v>430900.18</v>
      </c>
      <c r="E1082" s="44">
        <v>430900.18</v>
      </c>
      <c r="F1082" s="44"/>
    </row>
    <row r="1083" spans="1:6" ht="15.75">
      <c r="A1083" s="257" t="s">
        <v>622</v>
      </c>
      <c r="B1083" s="258"/>
      <c r="C1083" s="71"/>
      <c r="D1083" s="259">
        <f>D154+D160</f>
        <v>1285593.37</v>
      </c>
      <c r="E1083" s="259">
        <f>E154+E160</f>
        <v>1285593.37</v>
      </c>
      <c r="F1083" s="259">
        <f>F154+F160</f>
        <v>1285593.37</v>
      </c>
    </row>
    <row r="1084" spans="1:7" ht="15.75">
      <c r="A1084" s="174" t="s">
        <v>635</v>
      </c>
      <c r="B1084" s="50"/>
      <c r="C1084" s="69"/>
      <c r="D1084" s="41">
        <f>D1085+D1086+D1087</f>
        <v>384424.81</v>
      </c>
      <c r="E1084" s="41">
        <f>E1085+E1086+E1087</f>
        <v>384424.81</v>
      </c>
      <c r="F1084" s="41">
        <f>F1085+F1086+F1087</f>
        <v>146800.61</v>
      </c>
      <c r="G1084" s="52" t="e">
        <f>#REF!+G163</f>
        <v>#REF!</v>
      </c>
    </row>
    <row r="1085" spans="1:6" ht="15.75">
      <c r="A1085" s="174" t="s">
        <v>249</v>
      </c>
      <c r="B1085" s="51" t="s">
        <v>254</v>
      </c>
      <c r="C1085" s="69"/>
      <c r="D1085" s="41">
        <f>D156</f>
        <v>146800.61</v>
      </c>
      <c r="E1085" s="41">
        <f>E156</f>
        <v>146800.61</v>
      </c>
      <c r="F1085" s="41">
        <f>F156</f>
        <v>146800.61</v>
      </c>
    </row>
    <row r="1086" spans="1:6" ht="15.75">
      <c r="A1086" s="174" t="s">
        <v>202</v>
      </c>
      <c r="B1086" s="51" t="s">
        <v>254</v>
      </c>
      <c r="C1086" s="69"/>
      <c r="D1086" s="44">
        <v>108900.71</v>
      </c>
      <c r="E1086" s="44">
        <v>108900.71</v>
      </c>
      <c r="F1086" s="44"/>
    </row>
    <row r="1087" spans="1:6" ht="15.75">
      <c r="A1087" s="174" t="s">
        <v>248</v>
      </c>
      <c r="B1087" s="51" t="s">
        <v>254</v>
      </c>
      <c r="C1087" s="69"/>
      <c r="D1087" s="44">
        <v>128723.49</v>
      </c>
      <c r="E1087" s="44">
        <v>128723.49</v>
      </c>
      <c r="F1087" s="44"/>
    </row>
    <row r="1088" spans="1:6" ht="15.75">
      <c r="A1088" s="257" t="s">
        <v>176</v>
      </c>
      <c r="B1088" s="51"/>
      <c r="C1088" s="69"/>
      <c r="D1088" s="259">
        <f>D156+D162</f>
        <v>384424.81</v>
      </c>
      <c r="E1088" s="259">
        <f>E156+E162</f>
        <v>384424.81</v>
      </c>
      <c r="F1088" s="259">
        <f>F156+F162</f>
        <v>384430.04</v>
      </c>
    </row>
    <row r="1089" spans="1:6" ht="15.75">
      <c r="A1089" s="212" t="s">
        <v>501</v>
      </c>
      <c r="B1089" s="260"/>
      <c r="C1089" s="69" t="s">
        <v>672</v>
      </c>
      <c r="D1089" s="259">
        <f>D1090+D1091+D1092+D1093+D1094+D1095+D1096+D1102+D1105+D1117+D1120+D1121+D1125+D1126+D1127+D1128+D1129+D1130+D1131+D1132+D1133</f>
        <v>5232695.4</v>
      </c>
      <c r="E1089" s="259">
        <f>E1090+E1091+E1092+E1093+E1094+E1095+E1096+E1102+E1105+E1117+E1120+E1121+E1125+E1126+E1127+E1128+E1129+E1130+E1131+E1132+E1133</f>
        <v>5232392.83</v>
      </c>
      <c r="F1089" s="259">
        <f>F1090+F1091+F1092+F1093+F1094+F1095+F1096+F1102+F1105+F1117+F1120+F1121+F1125+F1126+F1127+F1128+F1129+F1130+F1131+F1132+F1133</f>
        <v>4828124.81</v>
      </c>
    </row>
    <row r="1090" spans="1:6" ht="15.75">
      <c r="A1090" s="261">
        <f>D1134</f>
        <v>5232695.4</v>
      </c>
      <c r="B1090" s="262" t="s">
        <v>486</v>
      </c>
      <c r="C1090" s="69" t="s">
        <v>205</v>
      </c>
      <c r="D1090" s="41">
        <f>D875+D943</f>
        <v>0</v>
      </c>
      <c r="E1090" s="41">
        <f>E875+E943</f>
        <v>0</v>
      </c>
      <c r="F1090" s="41">
        <f>F875+F943</f>
        <v>0</v>
      </c>
    </row>
    <row r="1091" spans="1:6" ht="15.75">
      <c r="A1091" s="263"/>
      <c r="B1091" s="262" t="s">
        <v>487</v>
      </c>
      <c r="C1091" s="69" t="s">
        <v>206</v>
      </c>
      <c r="D1091" s="41">
        <f>D877+D945</f>
        <v>0</v>
      </c>
      <c r="E1091" s="41">
        <f>E877+E945</f>
        <v>0</v>
      </c>
      <c r="F1091" s="41">
        <f>F877+F945</f>
        <v>0</v>
      </c>
    </row>
    <row r="1092" spans="1:6" ht="15.75">
      <c r="A1092" s="263"/>
      <c r="B1092" s="262" t="s">
        <v>209</v>
      </c>
      <c r="C1092" s="69" t="s">
        <v>208</v>
      </c>
      <c r="D1092" s="41">
        <f>D876+D944</f>
        <v>0</v>
      </c>
      <c r="E1092" s="41">
        <f>E876+E944</f>
        <v>0</v>
      </c>
      <c r="F1092" s="41">
        <f>F876+F944</f>
        <v>0</v>
      </c>
    </row>
    <row r="1093" spans="1:6" ht="15.75">
      <c r="A1093" s="263"/>
      <c r="B1093" s="262" t="s">
        <v>489</v>
      </c>
      <c r="C1093" s="69" t="s">
        <v>205</v>
      </c>
      <c r="D1093" s="41">
        <f>D154+D160+D301</f>
        <v>1333679.7200000002</v>
      </c>
      <c r="E1093" s="41">
        <f>E154+E160+E301</f>
        <v>1333679.7200000002</v>
      </c>
      <c r="F1093" s="41">
        <f>F154+F160+F301</f>
        <v>1333679.7200000002</v>
      </c>
    </row>
    <row r="1094" spans="1:6" ht="15.75">
      <c r="A1094" s="263"/>
      <c r="B1094" s="262" t="s">
        <v>488</v>
      </c>
      <c r="C1094" s="69" t="s">
        <v>206</v>
      </c>
      <c r="D1094" s="41">
        <f>D155+D161</f>
        <v>837.2</v>
      </c>
      <c r="E1094" s="41">
        <f>E155+E161</f>
        <v>837.2</v>
      </c>
      <c r="F1094" s="41">
        <f>F155+F161</f>
        <v>837.2</v>
      </c>
    </row>
    <row r="1095" spans="1:6" ht="15.75">
      <c r="A1095" s="263"/>
      <c r="B1095" s="262" t="s">
        <v>95</v>
      </c>
      <c r="C1095" s="69" t="s">
        <v>208</v>
      </c>
      <c r="D1095" s="41">
        <f>D94+D302</f>
        <v>398643.46</v>
      </c>
      <c r="E1095" s="41">
        <f>E94+E302</f>
        <v>398643.46</v>
      </c>
      <c r="F1095" s="41">
        <f>F94+F302</f>
        <v>398648.69</v>
      </c>
    </row>
    <row r="1096" spans="1:6" ht="15">
      <c r="A1096" s="264">
        <f>D1097+D1098+D1099+D1100+D1101</f>
        <v>34967.94</v>
      </c>
      <c r="B1096" s="262" t="s">
        <v>490</v>
      </c>
      <c r="C1096" s="69"/>
      <c r="D1096" s="41">
        <f>D165+D183+D200+D217+D228+D247+D264+D282+D294+D320+D329+D333+D337+D880+D899+D916+D927+D937+D948+D966+D982+D993+D1002+D305</f>
        <v>34967.94</v>
      </c>
      <c r="E1096" s="41">
        <f>E165+E183+E200+E217+E228+E247+E264+E282+E294+E320+E329+E333+E337+E880+E899+E916+E927+E937+E948+E966+E982+E993+E1002+E305</f>
        <v>34967.94</v>
      </c>
      <c r="F1096" s="41">
        <f>F165+F183+F200+F217+F228+F247+F264+F282+F294+F320+F329+F333+F337+F880+F899+F916+F927+F937+F948+F966+F982+F993+F1002+F305</f>
        <v>40148.35</v>
      </c>
    </row>
    <row r="1097" spans="1:6" ht="15">
      <c r="A1097" s="264">
        <f>E1097+E1098+E1099+E1100+E1101</f>
        <v>34967.94</v>
      </c>
      <c r="B1097" s="262"/>
      <c r="C1097" s="69" t="s">
        <v>210</v>
      </c>
      <c r="D1097" s="41">
        <f>D165+D305+D880+D948</f>
        <v>34967.94</v>
      </c>
      <c r="E1097" s="41">
        <f>E165+E305+E880+E948</f>
        <v>34967.94</v>
      </c>
      <c r="F1097" s="41">
        <f>F165+F305+F880+F948</f>
        <v>35249.35</v>
      </c>
    </row>
    <row r="1098" spans="1:6" ht="15">
      <c r="A1098" s="265"/>
      <c r="B1098" s="262"/>
      <c r="C1098" s="69" t="s">
        <v>252</v>
      </c>
      <c r="D1098" s="41">
        <f>D183+D247+D320+D899+D966</f>
        <v>0</v>
      </c>
      <c r="E1098" s="41">
        <f>E183+E247+E320+E899+E966</f>
        <v>0</v>
      </c>
      <c r="F1098" s="41">
        <f>F183+F247+F320+F899+F966</f>
        <v>0</v>
      </c>
    </row>
    <row r="1099" spans="1:6" ht="15">
      <c r="A1099" s="265"/>
      <c r="B1099" s="262"/>
      <c r="C1099" s="69" t="s">
        <v>929</v>
      </c>
      <c r="D1099" s="41">
        <f>D200+D264+D329+D916+D982</f>
        <v>0</v>
      </c>
      <c r="E1099" s="41">
        <f>E200+E264+E329+E916+E982</f>
        <v>0</v>
      </c>
      <c r="F1099" s="41">
        <f>F200+F264+F329+F916+F982</f>
        <v>0</v>
      </c>
    </row>
    <row r="1100" spans="1:7" ht="15">
      <c r="A1100" s="265"/>
      <c r="B1100" s="262"/>
      <c r="C1100" s="69" t="s">
        <v>211</v>
      </c>
      <c r="D1100" s="41">
        <f>D217+D282+D333+D927+D993</f>
        <v>0</v>
      </c>
      <c r="E1100" s="41">
        <f>E217+E282+E333+E927+E993</f>
        <v>0</v>
      </c>
      <c r="F1100" s="41">
        <f>F217+F282+F333+F927+F993</f>
        <v>4899</v>
      </c>
      <c r="G1100" s="35">
        <f>G217+G282+G333+G927+G993</f>
        <v>0</v>
      </c>
    </row>
    <row r="1101" spans="1:6" ht="15">
      <c r="A1101" s="265"/>
      <c r="B1101" s="262"/>
      <c r="C1101" s="69" t="s">
        <v>212</v>
      </c>
      <c r="D1101" s="41">
        <f>D228+D294+D337+D1002+D937</f>
        <v>0</v>
      </c>
      <c r="E1101" s="41">
        <f>E228+E294+E337+E1002+E937</f>
        <v>0</v>
      </c>
      <c r="F1101" s="41">
        <f>F228+F294+F337+F1002+F937</f>
        <v>0</v>
      </c>
    </row>
    <row r="1102" spans="1:6" ht="15">
      <c r="A1102" s="265"/>
      <c r="B1102" s="262" t="s">
        <v>491</v>
      </c>
      <c r="C1102" s="69"/>
      <c r="D1102" s="41">
        <f>D184+D201+D248+D265+D283+D424+D433+D453+D462+D521+D527+D531+D617+D626+D636+D644+D668+D676+D686+D694+D793+D900+D917+D967+D983+D295</f>
        <v>0</v>
      </c>
      <c r="E1102" s="41">
        <f>E184+E201+E248+E265+E283+E424+E433+E453+E462+E521+E527+E531+E617+E626+E636+E644+E668+E676+E686+E694+E793+E900+E917+E967+E983+E295</f>
        <v>0</v>
      </c>
      <c r="F1102" s="41">
        <f>F184+F201+F248+F265+F283+F424+F433+F453+F462+F521+F527+F531+F617+F626+F636+F644+F668+F676+F686+F694+F793+F900+F917+F967+F983+F295</f>
        <v>0</v>
      </c>
    </row>
    <row r="1103" spans="1:6" ht="15">
      <c r="A1103" s="265"/>
      <c r="B1103" s="262"/>
      <c r="C1103" s="69" t="s">
        <v>252</v>
      </c>
      <c r="D1103" s="41">
        <f>D184+D248+D424+D453+D521+D617+D668+D720+D900+D967</f>
        <v>0</v>
      </c>
      <c r="E1103" s="41">
        <f>E184+E248+E424+E453+E521+E617+E668+E720+E900+E967</f>
        <v>0</v>
      </c>
      <c r="F1103" s="41">
        <f>F184+F248+F424+F453+F521+F617+F668+F720+F900+F967</f>
        <v>0</v>
      </c>
    </row>
    <row r="1104" spans="1:6" ht="15">
      <c r="A1104" s="265"/>
      <c r="B1104" s="262"/>
      <c r="C1104" s="69" t="s">
        <v>929</v>
      </c>
      <c r="D1104" s="41">
        <f>D201+D265+D433+D462+D527+D626+D676+D917+D983</f>
        <v>0</v>
      </c>
      <c r="E1104" s="41">
        <f>E201+E265+E433+E462+E527+E626+E676+E917+E983</f>
        <v>0</v>
      </c>
      <c r="F1104" s="41">
        <f>F201+F265+F433+F462+F527+F626+F676+F917+F983</f>
        <v>0</v>
      </c>
    </row>
    <row r="1105" spans="1:6" ht="15">
      <c r="A1105" s="264">
        <f>D1106+D1107+D1108+D1109+D1110+D1111+D1112+D1113</f>
        <v>2900013.84</v>
      </c>
      <c r="B1105" s="262" t="s">
        <v>544</v>
      </c>
      <c r="C1105" s="69"/>
      <c r="D1105" s="41">
        <f>D166+D167+D170+D185+D202+D211+D218+D229+D231+D234+D238+D239+D249+D266+D276+D284+D296+D306+D308+D309+D315+D321+D330+D334+D338+D355+D357+D364+D372+D374+D376+D379+D425+D434+D439+D441+D454+D463+D474+D477+D503+D510+D522+D528+D532+D535+D618+D627+D637+D645+D669+D677+D687+D695+D733+D735+D740+D749+D754+D759+D764+D771+D778+D785+D794+D795+D811+D813+D881+D882+D885+D901+D918+D924+D928+D938+D949+D950+D953+D968+D984+D990+D994+D1003+D1021+D656+D835+D746+D500+D1039+D1044+D1047</f>
        <v>2900013.84</v>
      </c>
      <c r="E1105" s="41">
        <f>E166+E167+E170+E185+E202+E211+E218+E229+E231+E234+E238+E239+E249+E266+E276+E284+E296+E306+E308+E309+E315+E321+E330+E334+E338+E355+E357+E364+E372+E374+E376+E379+E425+E434+E439+E441+E454+E463+E474+E477+E503+E510+E522+E528+E532+E535+E618+E627+E637+E645+E669+E677+E687+E695+E733+E735+E740+E749+E754+E759+E764+E771+E778+E785+E794+E795+E811+E813+E881+E882+E885+E901+E918+E924+E928+E938+E949+E950+E953+E968+E984+E990+E994+E1003+E1021+E656+E835+E746+E500+E1039+E1044+E1047</f>
        <v>2899711.27</v>
      </c>
      <c r="F1105" s="41">
        <f>F166+F167+F170+F185+F202+F211+F218+F229+F231+F234+F238+F239+F249+F266+F276+F284+F296+F306+F308+F309+F315+F321+F330+F334+F338+F355+F357+F364+F372+F374+F376+F379+F425+F434+F439+F441+F454+F463+F474+F477+F503+F510+F522+F528+F532+F535+F618+F627+F637+F645+F669+F677+F687+F695+F733+F735+F740+F749+F754+F759+F764+F771+F778+F785+F794+F795+F811+F813+F881+F882+F885+F901+F918+F924+F928+F938+F949+F950+F953+F968+F984+F990+F994+F1003+F1021+F656+F835+F746+F500+F1039+F1044+F1047</f>
        <v>2490257.6099999994</v>
      </c>
    </row>
    <row r="1106" spans="1:6" ht="15">
      <c r="A1106" s="264">
        <f>E1106+E1107+E1108+E1109+E1110+E1111+E1112+E1113</f>
        <v>2899711.2700000005</v>
      </c>
      <c r="B1106" s="262"/>
      <c r="C1106" s="69" t="s">
        <v>210</v>
      </c>
      <c r="D1106" s="41">
        <f>D166+D306+D881+D949</f>
        <v>0</v>
      </c>
      <c r="E1106" s="41">
        <f>E166+E306+E881+E949</f>
        <v>0</v>
      </c>
      <c r="F1106" s="41">
        <f>F166+F306+F881+F949</f>
        <v>0</v>
      </c>
    </row>
    <row r="1107" spans="1:6" ht="15.75">
      <c r="A1107" s="263"/>
      <c r="B1107" s="262"/>
      <c r="C1107" s="69" t="s">
        <v>207</v>
      </c>
      <c r="D1107" s="41">
        <f>D167+D238+D307+D722+D882+D950+D1023</f>
        <v>16020</v>
      </c>
      <c r="E1107" s="41">
        <f>E167+E238+E307+E722+E882+E950+E1023</f>
        <v>16020</v>
      </c>
      <c r="F1107" s="41">
        <f>F167+F238+F307+F722+F882+F950+F1023</f>
        <v>16020</v>
      </c>
    </row>
    <row r="1108" spans="1:6" ht="15.75">
      <c r="A1108" s="263"/>
      <c r="B1108" s="262"/>
      <c r="C1108" s="69" t="s">
        <v>213</v>
      </c>
      <c r="D1108" s="41">
        <f>D170+D309+D656+D885+D953</f>
        <v>95707.57</v>
      </c>
      <c r="E1108" s="41">
        <f>E170+E309+E656+E885+E953</f>
        <v>95707.57</v>
      </c>
      <c r="F1108" s="41">
        <f>F170+F309+F656+F885+F953</f>
        <v>95301.98000000001</v>
      </c>
    </row>
    <row r="1109" spans="1:6" ht="15.75">
      <c r="A1109" s="263"/>
      <c r="B1109" s="262"/>
      <c r="C1109" s="69" t="s">
        <v>252</v>
      </c>
      <c r="D1109" s="41">
        <f>D185+D249+D321+D372+D425+D454+D522+D618+D669+D723+D901+D968</f>
        <v>52162</v>
      </c>
      <c r="E1109" s="41">
        <f>E185+E249+E321+E372+E425+E454+E522+E618+E669+E723+E901+E968</f>
        <v>52162</v>
      </c>
      <c r="F1109" s="41">
        <f>F185+F249+F321+F372+F425+F454+F522+F618+F669+F723+F901+F968</f>
        <v>0</v>
      </c>
    </row>
    <row r="1110" spans="1:6" ht="15.75">
      <c r="A1110" s="263"/>
      <c r="B1110" s="262"/>
      <c r="C1110" s="69" t="s">
        <v>929</v>
      </c>
      <c r="D1110" s="41">
        <f>D202+D266+D330+D356+D374+D463+D500+D504+D510+D528+D627+D677+D724+D918+D984+D1025+D434+D1039</f>
        <v>1336450.67</v>
      </c>
      <c r="E1110" s="41">
        <f>E202+E266+E330+E356+E374+E463+E500+E504+E510+E528+E627+E677+E724+E918+E984+E1025+E434+E1039</f>
        <v>1336148.1</v>
      </c>
      <c r="F1110" s="41">
        <f>F202+F266+F330+F356+F374+F463+F500+F504+F510+F528+F627+F677+F724+F918+F984+F1025+F434+F1039</f>
        <v>1299362.3</v>
      </c>
    </row>
    <row r="1111" spans="1:6" ht="15.75">
      <c r="A1111" s="263"/>
      <c r="B1111" s="262"/>
      <c r="C1111" s="69" t="s">
        <v>214</v>
      </c>
      <c r="D1111" s="41">
        <f>D211+D276+D924+D990+D1026</f>
        <v>52000</v>
      </c>
      <c r="E1111" s="41">
        <f>E211+E276+E924+E990+E1026</f>
        <v>52000</v>
      </c>
      <c r="F1111" s="41">
        <f>F211+F276+F924+F990+F1026</f>
        <v>52000</v>
      </c>
    </row>
    <row r="1112" spans="1:6" ht="15.75">
      <c r="A1112" s="263"/>
      <c r="B1112" s="262"/>
      <c r="C1112" s="69" t="s">
        <v>211</v>
      </c>
      <c r="D1112" s="41">
        <f>D218+D284+D334+D376+D439+D474+D507+D532+D637+D687+D725+D928+D994+D1031+D235+D1044</f>
        <v>99000</v>
      </c>
      <c r="E1112" s="41">
        <f>E218+E284+E334+E376+E439+E474+E507+E532+E637+E687+E725+E928+E994+E1031+E235+E1044</f>
        <v>99000</v>
      </c>
      <c r="F1112" s="41">
        <f>F218+F284+F334+F376+F439+F474+F507+F532+F637+F687+F725+F928+F994+F1031+F235+F1044</f>
        <v>0</v>
      </c>
    </row>
    <row r="1113" spans="1:7" ht="15.75">
      <c r="A1113" s="263"/>
      <c r="B1113" s="262"/>
      <c r="C1113" s="69" t="s">
        <v>212</v>
      </c>
      <c r="D1113" s="41">
        <f>D229+D296+D338+D357+D364+D379+D441+D477+D535+D645+D695+D726+D938+D1003+D1033+D1047</f>
        <v>1248673.6</v>
      </c>
      <c r="E1113" s="41">
        <f>E229+E296+E338+E357+E364+E379+E441+E477+E535+E645+E695+E726+E938+E1003+E1033+E1047</f>
        <v>1248673.6</v>
      </c>
      <c r="F1113" s="41">
        <f>F229+F296+F338+F357+F364+F379+F441+F477+F535+F645+F695+F726+F938+F1003+F1033+F1047</f>
        <v>1027573.33</v>
      </c>
      <c r="G1113" s="35"/>
    </row>
    <row r="1114" spans="1:6" ht="15.75">
      <c r="A1114" s="263"/>
      <c r="B1114" s="262"/>
      <c r="C1114" s="69" t="s">
        <v>219</v>
      </c>
      <c r="D1114" s="41">
        <f>D1234</f>
        <v>62480.21</v>
      </c>
      <c r="E1114" s="41">
        <f>E1234</f>
        <v>62480.21</v>
      </c>
      <c r="F1114" s="41">
        <f>F1234</f>
        <v>55409.34</v>
      </c>
    </row>
    <row r="1115" spans="1:6" ht="15.75">
      <c r="A1115" s="263"/>
      <c r="B1115" s="262"/>
      <c r="C1115" s="69" t="s">
        <v>220</v>
      </c>
      <c r="D1115" s="41">
        <f>D1233</f>
        <v>61468</v>
      </c>
      <c r="E1115" s="41">
        <f>E1233</f>
        <v>61468</v>
      </c>
      <c r="F1115" s="41">
        <f>F1233</f>
        <v>67575.45000000001</v>
      </c>
    </row>
    <row r="1116" spans="1:6" ht="15.75">
      <c r="A1116" s="263"/>
      <c r="B1116" s="262"/>
      <c r="C1116" s="69" t="s">
        <v>221</v>
      </c>
      <c r="D1116" s="41">
        <f>D1113-D1114-D1115</f>
        <v>1124725.3900000001</v>
      </c>
      <c r="E1116" s="41">
        <f>E1113-E1114-E1115</f>
        <v>1124725.3900000001</v>
      </c>
      <c r="F1116" s="41">
        <f>F1113-F1114-F1115</f>
        <v>904588.54</v>
      </c>
    </row>
    <row r="1117" spans="1:6" ht="15.75">
      <c r="A1117" s="263"/>
      <c r="B1117" s="262" t="s">
        <v>492</v>
      </c>
      <c r="C1117" s="69"/>
      <c r="D1117" s="41">
        <f>D1016+D1014</f>
        <v>109063.65</v>
      </c>
      <c r="E1117" s="41">
        <f>E1016+E1014</f>
        <v>109063.65</v>
      </c>
      <c r="F1117" s="41">
        <f>F1016+F1014</f>
        <v>109063.65</v>
      </c>
    </row>
    <row r="1118" spans="1:6" ht="15.75">
      <c r="A1118" s="263"/>
      <c r="B1118" s="262"/>
      <c r="C1118" s="69" t="s">
        <v>697</v>
      </c>
      <c r="D1118" s="41">
        <f>D1014</f>
        <v>0</v>
      </c>
      <c r="E1118" s="41">
        <f>E1014</f>
        <v>0</v>
      </c>
      <c r="F1118" s="41">
        <f>F1014</f>
        <v>0</v>
      </c>
    </row>
    <row r="1119" spans="1:6" ht="15.75">
      <c r="A1119" s="263"/>
      <c r="B1119" s="262"/>
      <c r="C1119" s="69" t="s">
        <v>698</v>
      </c>
      <c r="D1119" s="41">
        <f>D1016</f>
        <v>109063.65</v>
      </c>
      <c r="E1119" s="41">
        <f>E1016</f>
        <v>109063.65</v>
      </c>
      <c r="F1119" s="41">
        <f>F1016</f>
        <v>109063.65</v>
      </c>
    </row>
    <row r="1120" spans="1:6" ht="15.75">
      <c r="A1120" s="263"/>
      <c r="B1120" s="262" t="s">
        <v>493</v>
      </c>
      <c r="C1120" s="69"/>
      <c r="D1120" s="41">
        <f>D1020+D1015</f>
        <v>0</v>
      </c>
      <c r="E1120" s="41">
        <f>E1020+E1015</f>
        <v>0</v>
      </c>
      <c r="F1120" s="41">
        <f>F1020+F1015</f>
        <v>0</v>
      </c>
    </row>
    <row r="1121" spans="1:6" ht="15.75">
      <c r="A1121" s="263"/>
      <c r="B1121" s="262" t="s">
        <v>494</v>
      </c>
      <c r="C1121" s="69"/>
      <c r="D1121" s="41">
        <f>D435+D438+D464+D473+D529+D533+D651+D1040+D1043+D538</f>
        <v>0</v>
      </c>
      <c r="E1121" s="41">
        <f>E435+E438+E464+E473+E529+E533+E651+E1040+E1043+E538</f>
        <v>0</v>
      </c>
      <c r="F1121" s="41">
        <f>F435+F438+F464+F473+F529+F533+F651+F1040+F1043+F538</f>
        <v>0</v>
      </c>
    </row>
    <row r="1122" spans="1:6" ht="15.75">
      <c r="A1122" s="263"/>
      <c r="B1122" s="262"/>
      <c r="C1122" s="69" t="s">
        <v>929</v>
      </c>
      <c r="D1122" s="41">
        <f>D435+D464+D529+D1040</f>
        <v>0</v>
      </c>
      <c r="E1122" s="41">
        <f>E435+E464+E529+E1040</f>
        <v>0</v>
      </c>
      <c r="F1122" s="41">
        <f>F435+F464+F529+F1040</f>
        <v>0</v>
      </c>
    </row>
    <row r="1123" spans="1:6" ht="15.75">
      <c r="A1123" s="263"/>
      <c r="B1123" s="262"/>
      <c r="C1123" s="69" t="s">
        <v>211</v>
      </c>
      <c r="D1123" s="41">
        <f>D438+D473+D533+D651+D1043</f>
        <v>0</v>
      </c>
      <c r="E1123" s="41">
        <f>E438+E473+E533+E651+E1043</f>
        <v>0</v>
      </c>
      <c r="F1123" s="41">
        <f>F438+F473+F533+F651+F1043</f>
        <v>0</v>
      </c>
    </row>
    <row r="1124" spans="1:6" ht="15.75">
      <c r="A1124" s="263"/>
      <c r="B1124" s="262"/>
      <c r="C1124" s="69" t="s">
        <v>212</v>
      </c>
      <c r="D1124" s="41">
        <f>D538</f>
        <v>0</v>
      </c>
      <c r="E1124" s="41">
        <f>E538</f>
        <v>0</v>
      </c>
      <c r="F1124" s="41">
        <f>F538</f>
        <v>0</v>
      </c>
    </row>
    <row r="1125" spans="1:6" ht="15.75">
      <c r="A1125" s="263"/>
      <c r="B1125" s="262" t="s">
        <v>1035</v>
      </c>
      <c r="C1125" s="69" t="s">
        <v>788</v>
      </c>
      <c r="D1125" s="41">
        <f>D805+D919+D985</f>
        <v>448550</v>
      </c>
      <c r="E1125" s="41">
        <f>E805+E919+E985</f>
        <v>448550</v>
      </c>
      <c r="F1125" s="41">
        <f>F805+F919+F985</f>
        <v>448550</v>
      </c>
    </row>
    <row r="1126" spans="1:6" ht="15.75">
      <c r="A1126" s="263"/>
      <c r="B1126" s="262" t="s">
        <v>495</v>
      </c>
      <c r="C1126" s="69" t="s">
        <v>490</v>
      </c>
      <c r="D1126" s="41">
        <f>D363+D630+D681+D743+D757+D767+D775+D802+D410</f>
        <v>0</v>
      </c>
      <c r="E1126" s="41">
        <f>E363+E630+E681+E743+E757+E767+E775+E802+E410</f>
        <v>0</v>
      </c>
      <c r="F1126" s="41">
        <f>F363+F630+F681+F743+F757+F767+F775+F802+F410</f>
        <v>0</v>
      </c>
    </row>
    <row r="1127" spans="1:6" ht="15.75">
      <c r="A1127" s="263"/>
      <c r="B1127" s="262" t="s">
        <v>496</v>
      </c>
      <c r="C1127" s="69" t="s">
        <v>215</v>
      </c>
      <c r="D1127" s="41">
        <f>D1049</f>
        <v>0</v>
      </c>
      <c r="E1127" s="41">
        <f>E1049</f>
        <v>0</v>
      </c>
      <c r="F1127" s="41">
        <f>F1049</f>
        <v>0</v>
      </c>
    </row>
    <row r="1128" spans="1:6" ht="15.75">
      <c r="A1128" s="263"/>
      <c r="B1128" s="262" t="s">
        <v>497</v>
      </c>
      <c r="C1128" s="69" t="s">
        <v>216</v>
      </c>
      <c r="D1128" s="41">
        <f>D467+D628+D631+D679+D682+D741+D744+D756+D766+D773+D776+D800+D803</f>
        <v>0</v>
      </c>
      <c r="E1128" s="41">
        <f>E467+E628+E631+E679+E682+E741+E744+E756+E766+E773+E776+E800+E803</f>
        <v>0</v>
      </c>
      <c r="F1128" s="41">
        <f>F467+F628+F631+F679+F682+F741+F744+F756+F766+F773+F776+F800+F803</f>
        <v>0</v>
      </c>
    </row>
    <row r="1129" spans="1:6" ht="15.75">
      <c r="A1129" s="263"/>
      <c r="B1129" s="262" t="s">
        <v>500</v>
      </c>
      <c r="C1129" s="69" t="s">
        <v>214</v>
      </c>
      <c r="D1129" s="41">
        <f>D277</f>
        <v>0</v>
      </c>
      <c r="E1129" s="41">
        <f>E277</f>
        <v>0</v>
      </c>
      <c r="F1129" s="41">
        <f>F277</f>
        <v>0</v>
      </c>
    </row>
    <row r="1130" spans="1:6" ht="15.75">
      <c r="A1130" s="263"/>
      <c r="B1130" s="262" t="s">
        <v>498</v>
      </c>
      <c r="C1130" s="69" t="s">
        <v>214</v>
      </c>
      <c r="D1130" s="41">
        <f>D212+D278+D922+D923+D988+D989</f>
        <v>0</v>
      </c>
      <c r="E1130" s="41">
        <f>E212+E278+E922+E923+E988+E989</f>
        <v>0</v>
      </c>
      <c r="F1130" s="41">
        <f>F212+F278+F922+F923+F988+F989</f>
        <v>0</v>
      </c>
    </row>
    <row r="1131" spans="1:6" ht="15.75">
      <c r="A1131" s="263"/>
      <c r="B1131" s="262" t="s">
        <v>499</v>
      </c>
      <c r="C1131" s="69" t="s">
        <v>214</v>
      </c>
      <c r="D1131" s="41">
        <f>D213+D279+D567</f>
        <v>5030.09</v>
      </c>
      <c r="E1131" s="41">
        <f>E213+E279+E567</f>
        <v>5030.09</v>
      </c>
      <c r="F1131" s="41">
        <f>F213+F279+F567</f>
        <v>5030.09</v>
      </c>
    </row>
    <row r="1132" spans="1:6" ht="15.75">
      <c r="A1132" s="263"/>
      <c r="B1132" s="262" t="s">
        <v>450</v>
      </c>
      <c r="C1132" s="69" t="s">
        <v>214</v>
      </c>
      <c r="D1132" s="41">
        <f>D214+D280</f>
        <v>1909.5</v>
      </c>
      <c r="E1132" s="41">
        <f>E214+E280</f>
        <v>1909.5</v>
      </c>
      <c r="F1132" s="41">
        <f>F214+F280</f>
        <v>1909.5</v>
      </c>
    </row>
    <row r="1133" spans="1:6" ht="15.75">
      <c r="A1133" s="263"/>
      <c r="B1133" s="262" t="s">
        <v>851</v>
      </c>
      <c r="C1133" s="69" t="s">
        <v>214</v>
      </c>
      <c r="D1133" s="41">
        <f>D232</f>
        <v>0</v>
      </c>
      <c r="E1133" s="41">
        <f>E232</f>
        <v>0</v>
      </c>
      <c r="F1133" s="41">
        <f>F232</f>
        <v>0</v>
      </c>
    </row>
    <row r="1134" spans="1:7" ht="15.75">
      <c r="A1134" s="266" t="s">
        <v>502</v>
      </c>
      <c r="B1134" s="262"/>
      <c r="C1134" s="69"/>
      <c r="D1134" s="42">
        <f>D83</f>
        <v>5232695.4</v>
      </c>
      <c r="E1134" s="42">
        <f>E83</f>
        <v>5232392.830000001</v>
      </c>
      <c r="F1134" s="42">
        <f>F83</f>
        <v>4881123.8100000005</v>
      </c>
      <c r="G1134" s="35">
        <f>G1135</f>
        <v>0</v>
      </c>
    </row>
    <row r="1135" spans="1:6" ht="29.25" customHeight="1">
      <c r="A1135" s="208" t="s">
        <v>784</v>
      </c>
      <c r="B1135" s="50"/>
      <c r="C1135" s="69"/>
      <c r="D1135" s="171">
        <f>SUM(D1136,D1217)</f>
        <v>5232695.4</v>
      </c>
      <c r="E1135" s="171">
        <f>SUM(E1136,E1217)</f>
        <v>5232392.83</v>
      </c>
      <c r="F1135" s="171">
        <f>SUM(F1136,F1217)</f>
        <v>4876224.8100000005</v>
      </c>
    </row>
    <row r="1136" spans="1:6" ht="15.75">
      <c r="A1136" s="175" t="s">
        <v>676</v>
      </c>
      <c r="B1136" s="37">
        <v>200</v>
      </c>
      <c r="C1136" s="1"/>
      <c r="D1136" s="42">
        <f>SUM(D1137,D1141,D1181,D1182,D1195,D1197,D1206)</f>
        <v>3885021.8000000003</v>
      </c>
      <c r="E1136" s="42">
        <f>SUM(E1137,E1141,E1181,E1182,E1195,E1197,E1206)</f>
        <v>3884719.23</v>
      </c>
      <c r="F1136" s="42">
        <f>SUM(F1137,F1141,F1181,F1182,F1195,F1197,F1206)</f>
        <v>3847814.48</v>
      </c>
    </row>
    <row r="1137" spans="1:6" ht="15.75">
      <c r="A1137" s="175" t="s">
        <v>677</v>
      </c>
      <c r="B1137" s="37">
        <v>210</v>
      </c>
      <c r="C1137" s="1"/>
      <c r="D1137" s="42">
        <f>SUM(D1138:D1140)</f>
        <v>1733160.3800000001</v>
      </c>
      <c r="E1137" s="42">
        <f>SUM(E1138:E1140)</f>
        <v>1733160.3800000001</v>
      </c>
      <c r="F1137" s="42">
        <f>SUM(F1138:F1140)</f>
        <v>1733165.61</v>
      </c>
    </row>
    <row r="1138" spans="1:6" ht="15.75">
      <c r="A1138" s="175" t="s">
        <v>678</v>
      </c>
      <c r="B1138" s="37">
        <v>211</v>
      </c>
      <c r="C1138" s="1"/>
      <c r="D1138" s="42">
        <f>SUM(D92,D301,D821)</f>
        <v>1333679.7200000002</v>
      </c>
      <c r="E1138" s="42">
        <f>SUM(E92,E301,E821)</f>
        <v>1333679.7200000002</v>
      </c>
      <c r="F1138" s="42">
        <f>SUM(F92,F301,F821)</f>
        <v>1333679.7200000002</v>
      </c>
    </row>
    <row r="1139" spans="1:6" ht="15.75">
      <c r="A1139" s="175" t="s">
        <v>679</v>
      </c>
      <c r="B1139" s="37">
        <v>212</v>
      </c>
      <c r="C1139" s="1"/>
      <c r="D1139" s="42">
        <f>D93+D823</f>
        <v>837.2</v>
      </c>
      <c r="E1139" s="42">
        <f>E93+E823</f>
        <v>837.2</v>
      </c>
      <c r="F1139" s="42">
        <f>F93+F823</f>
        <v>837.2</v>
      </c>
    </row>
    <row r="1140" spans="1:6" ht="15.75">
      <c r="A1140" s="175" t="s">
        <v>680</v>
      </c>
      <c r="B1140" s="37">
        <v>213</v>
      </c>
      <c r="C1140" s="1"/>
      <c r="D1140" s="42">
        <f>SUM(D94,D302,D822)</f>
        <v>398643.46</v>
      </c>
      <c r="E1140" s="42">
        <f>SUM(E94,E302,E822)</f>
        <v>398643.46</v>
      </c>
      <c r="F1140" s="42">
        <f>SUM(F94,F302,F822)</f>
        <v>398648.69</v>
      </c>
    </row>
    <row r="1141" spans="1:6" ht="15.75">
      <c r="A1141" s="175" t="s">
        <v>681</v>
      </c>
      <c r="B1141" s="37">
        <v>220</v>
      </c>
      <c r="C1141" s="1"/>
      <c r="D1141" s="42">
        <f>SUM(D1142,D1143,D1146,D1152,D1153,D1160,)</f>
        <v>1535308.1800000002</v>
      </c>
      <c r="E1141" s="42">
        <f>SUM(E1142,E1143,E1146,E1152,E1153,E1160,)</f>
        <v>1535005.61</v>
      </c>
      <c r="F1141" s="42">
        <f>SUM(F1142,F1143,F1146,F1152,F1153,F1160,)</f>
        <v>1498095.6300000001</v>
      </c>
    </row>
    <row r="1142" spans="1:6" ht="15.75">
      <c r="A1142" s="175" t="s">
        <v>682</v>
      </c>
      <c r="B1142" s="37">
        <v>221</v>
      </c>
      <c r="C1142" s="1"/>
      <c r="D1142" s="42">
        <f>SUM(D96,D304,D825)</f>
        <v>34967.94</v>
      </c>
      <c r="E1142" s="42">
        <f>SUM(E96,E304,E825)</f>
        <v>34967.94</v>
      </c>
      <c r="F1142" s="42">
        <f>SUM(F96,F304,F825)</f>
        <v>35249.35</v>
      </c>
    </row>
    <row r="1143" spans="1:6" ht="15.75">
      <c r="A1143" s="224" t="s">
        <v>683</v>
      </c>
      <c r="B1143" s="37">
        <v>222</v>
      </c>
      <c r="C1143" s="1"/>
      <c r="D1143" s="42">
        <f>D97+D307+D543+D826+D1023</f>
        <v>16020</v>
      </c>
      <c r="E1143" s="42">
        <f>E97+E307+E543+E826+E1023</f>
        <v>16020</v>
      </c>
      <c r="F1143" s="42">
        <f>F97+F307+F543+F826+F1023</f>
        <v>16020</v>
      </c>
    </row>
    <row r="1144" spans="1:6" ht="15.75">
      <c r="A1144" s="175" t="s">
        <v>945</v>
      </c>
      <c r="B1144" s="37"/>
      <c r="C1144" s="1"/>
      <c r="D1144" s="41">
        <f>D98+D308+D543+D827+D1023</f>
        <v>16020</v>
      </c>
      <c r="E1144" s="41">
        <f>E98+E308+E543+E827+E1023</f>
        <v>16020</v>
      </c>
      <c r="F1144" s="41">
        <f>F98+F308+F543+F827+F1023</f>
        <v>16020</v>
      </c>
    </row>
    <row r="1145" spans="1:6" ht="15.75">
      <c r="A1145" s="180" t="s">
        <v>790</v>
      </c>
      <c r="B1145" s="37"/>
      <c r="C1145" s="1"/>
      <c r="D1145" s="41">
        <f>D99+D828</f>
        <v>0</v>
      </c>
      <c r="E1145" s="41">
        <f>E99+E828</f>
        <v>0</v>
      </c>
      <c r="F1145" s="41">
        <f>F99+F828</f>
        <v>0</v>
      </c>
    </row>
    <row r="1146" spans="1:6" ht="15.75">
      <c r="A1146" s="224" t="s">
        <v>684</v>
      </c>
      <c r="B1146" s="37">
        <v>223</v>
      </c>
      <c r="C1146" s="1"/>
      <c r="D1146" s="42">
        <f aca="true" t="shared" si="39" ref="D1146:F1149">SUM(D100,D309,D829,D544)</f>
        <v>95707.57</v>
      </c>
      <c r="E1146" s="42">
        <f t="shared" si="39"/>
        <v>95707.57</v>
      </c>
      <c r="F1146" s="42">
        <f t="shared" si="39"/>
        <v>95301.98</v>
      </c>
    </row>
    <row r="1147" spans="1:6" ht="15.75">
      <c r="A1147" s="180" t="s">
        <v>180</v>
      </c>
      <c r="B1147" s="39"/>
      <c r="C1147" s="69"/>
      <c r="D1147" s="41">
        <f t="shared" si="39"/>
        <v>0</v>
      </c>
      <c r="E1147" s="41">
        <f t="shared" si="39"/>
        <v>0</v>
      </c>
      <c r="F1147" s="41">
        <f t="shared" si="39"/>
        <v>0</v>
      </c>
    </row>
    <row r="1148" spans="1:6" ht="15.75">
      <c r="A1148" s="175" t="s">
        <v>181</v>
      </c>
      <c r="B1148" s="39"/>
      <c r="C1148" s="69"/>
      <c r="D1148" s="41">
        <f t="shared" si="39"/>
        <v>13000</v>
      </c>
      <c r="E1148" s="41">
        <f t="shared" si="39"/>
        <v>13000</v>
      </c>
      <c r="F1148" s="41">
        <f t="shared" si="39"/>
        <v>12594.41</v>
      </c>
    </row>
    <row r="1149" spans="1:7" ht="15.75">
      <c r="A1149" s="175" t="s">
        <v>182</v>
      </c>
      <c r="B1149" s="39"/>
      <c r="C1149" s="69"/>
      <c r="D1149" s="41">
        <f t="shared" si="39"/>
        <v>0</v>
      </c>
      <c r="E1149" s="41">
        <f t="shared" si="39"/>
        <v>0</v>
      </c>
      <c r="F1149" s="41">
        <f t="shared" si="39"/>
        <v>0</v>
      </c>
      <c r="G1149" s="35">
        <f>G109+G317+G541+G832+G387</f>
        <v>0</v>
      </c>
    </row>
    <row r="1150" spans="1:6" ht="15.75">
      <c r="A1150" s="175" t="s">
        <v>183</v>
      </c>
      <c r="B1150" s="39"/>
      <c r="C1150" s="69"/>
      <c r="D1150" s="41">
        <f aca="true" t="shared" si="40" ref="D1150:F1151">SUM(D104,D313,D833)</f>
        <v>0</v>
      </c>
      <c r="E1150" s="41">
        <f t="shared" si="40"/>
        <v>0</v>
      </c>
      <c r="F1150" s="41">
        <f t="shared" si="40"/>
        <v>0</v>
      </c>
    </row>
    <row r="1151" spans="1:6" ht="15.75">
      <c r="A1151" s="180" t="s">
        <v>790</v>
      </c>
      <c r="B1151" s="39"/>
      <c r="C1151" s="69"/>
      <c r="D1151" s="41">
        <f t="shared" si="40"/>
        <v>82707.57</v>
      </c>
      <c r="E1151" s="41">
        <f t="shared" si="40"/>
        <v>82707.57</v>
      </c>
      <c r="F1151" s="41">
        <f t="shared" si="40"/>
        <v>82707.57</v>
      </c>
    </row>
    <row r="1152" spans="1:6" ht="15.75">
      <c r="A1152" s="181" t="s">
        <v>785</v>
      </c>
      <c r="B1152" s="37">
        <v>224</v>
      </c>
      <c r="C1152" s="1"/>
      <c r="D1152" s="42">
        <f>D835+D315+D106+D548</f>
        <v>0</v>
      </c>
      <c r="E1152" s="42">
        <f>E835+E315+E106+E548</f>
        <v>0</v>
      </c>
      <c r="F1152" s="42">
        <f>F835+F315+F106+F548</f>
        <v>0</v>
      </c>
    </row>
    <row r="1153" spans="1:6" ht="15.75">
      <c r="A1153" s="224" t="s">
        <v>513</v>
      </c>
      <c r="B1153" s="37">
        <v>225</v>
      </c>
      <c r="C1153" s="1"/>
      <c r="D1153" s="41">
        <f>D107+D316+D549+D836+D385+D341</f>
        <v>52162</v>
      </c>
      <c r="E1153" s="41">
        <f>E107+E316+E549+E836+E385+E341</f>
        <v>52162</v>
      </c>
      <c r="F1153" s="41">
        <f>F107+F316+F549+F836+F385+F341</f>
        <v>52162</v>
      </c>
    </row>
    <row r="1154" spans="1:6" ht="15.75">
      <c r="A1154" s="175" t="s">
        <v>943</v>
      </c>
      <c r="B1154" s="39"/>
      <c r="C1154" s="69"/>
      <c r="D1154" s="41">
        <f>D108+D837+D386+D550</f>
        <v>0</v>
      </c>
      <c r="E1154" s="41">
        <f>E108+E837+E386+E550</f>
        <v>0</v>
      </c>
      <c r="F1154" s="41">
        <f>F108+F837+F386+F550</f>
        <v>0</v>
      </c>
    </row>
    <row r="1155" spans="1:7" ht="15.75">
      <c r="A1155" s="175" t="s">
        <v>619</v>
      </c>
      <c r="B1155" s="39"/>
      <c r="C1155" s="69"/>
      <c r="D1155" s="41">
        <f>D109+D317+D551+D838+D387+D342</f>
        <v>51812</v>
      </c>
      <c r="E1155" s="41">
        <f>E109+E317+E551+E838+E387+E342</f>
        <v>51812</v>
      </c>
      <c r="F1155" s="41">
        <f>F109+F317+F551+F838+F387+F342</f>
        <v>51812</v>
      </c>
      <c r="G1155" s="34">
        <f>G113+G322+G392+G543+G837+G1018+G343</f>
        <v>0</v>
      </c>
    </row>
    <row r="1156" spans="1:7" ht="15.75">
      <c r="A1156" s="175" t="s">
        <v>185</v>
      </c>
      <c r="B1156" s="39"/>
      <c r="C1156" s="69"/>
      <c r="D1156" s="41">
        <f>D110+D552+D839+D388</f>
        <v>0</v>
      </c>
      <c r="E1156" s="41">
        <f>E110+E552+E839+E388</f>
        <v>0</v>
      </c>
      <c r="F1156" s="41">
        <f>F110+F552+F839+F388</f>
        <v>0</v>
      </c>
      <c r="G1156" s="33">
        <f>SUM(G1157,G1160,G1198,G1199,G1213,G1217,G1229)</f>
        <v>0</v>
      </c>
    </row>
    <row r="1157" spans="1:6" ht="15.75">
      <c r="A1157" s="175" t="s">
        <v>937</v>
      </c>
      <c r="B1157" s="39"/>
      <c r="C1157" s="69"/>
      <c r="D1157" s="41">
        <f>D111+D840+D389</f>
        <v>0</v>
      </c>
      <c r="E1157" s="41">
        <f>E111+E840+E389</f>
        <v>0</v>
      </c>
      <c r="F1157" s="41">
        <f>F111+F840+F389</f>
        <v>0</v>
      </c>
    </row>
    <row r="1158" spans="1:6" ht="18" customHeight="1">
      <c r="A1158" s="175" t="s">
        <v>620</v>
      </c>
      <c r="B1158" s="39"/>
      <c r="C1158" s="69"/>
      <c r="D1158" s="41">
        <f>D112+D318+D841+D390</f>
        <v>350</v>
      </c>
      <c r="E1158" s="41">
        <f>E112+E318+E841+E390</f>
        <v>350</v>
      </c>
      <c r="F1158" s="41">
        <f>F112+F318+F841+F390</f>
        <v>350</v>
      </c>
    </row>
    <row r="1159" spans="1:6" ht="15.75">
      <c r="A1159" s="175" t="s">
        <v>1327</v>
      </c>
      <c r="B1159" s="39"/>
      <c r="C1159" s="69"/>
      <c r="D1159" s="41">
        <f>D391</f>
        <v>0</v>
      </c>
      <c r="E1159" s="41">
        <f>E391</f>
        <v>0</v>
      </c>
      <c r="F1159" s="41">
        <f>F391</f>
        <v>0</v>
      </c>
    </row>
    <row r="1160" spans="1:6" ht="15.75">
      <c r="A1160" s="224" t="s">
        <v>826</v>
      </c>
      <c r="B1160" s="37">
        <v>226</v>
      </c>
      <c r="C1160" s="1"/>
      <c r="D1160" s="42">
        <f>D113+D322+D392+D555+D842+D1024+D343+D1038</f>
        <v>1336450.6700000002</v>
      </c>
      <c r="E1160" s="42">
        <f>E113+E322+E392+E555+E842+E1024+E343+E1038</f>
        <v>1336148.1</v>
      </c>
      <c r="F1160" s="42">
        <f>F113+F322+F392+F555+F842+F1024+F343+F1038</f>
        <v>1299362.3</v>
      </c>
    </row>
    <row r="1161" spans="1:6" ht="15.75">
      <c r="A1161" s="180" t="s">
        <v>186</v>
      </c>
      <c r="B1161" s="39"/>
      <c r="C1161" s="69"/>
      <c r="D1161" s="41">
        <f>D114+D393+D556+D843+D1038</f>
        <v>0</v>
      </c>
      <c r="E1161" s="41">
        <f>E114+E393+E556+E843+E1038</f>
        <v>0</v>
      </c>
      <c r="F1161" s="41">
        <f>F114+F393+F556+F843+F1038</f>
        <v>0</v>
      </c>
    </row>
    <row r="1162" spans="1:6" ht="15.75">
      <c r="A1162" s="180" t="s">
        <v>187</v>
      </c>
      <c r="B1162" s="39"/>
      <c r="C1162" s="69"/>
      <c r="D1162" s="41">
        <f>D115+D394</f>
        <v>25000</v>
      </c>
      <c r="E1162" s="41">
        <f>E115+E394</f>
        <v>25000</v>
      </c>
      <c r="F1162" s="41">
        <f>F115+F394</f>
        <v>25000</v>
      </c>
    </row>
    <row r="1163" spans="1:6" ht="32.25" customHeight="1">
      <c r="A1163" s="175" t="s">
        <v>910</v>
      </c>
      <c r="B1163" s="39"/>
      <c r="C1163" s="69"/>
      <c r="D1163" s="41">
        <f>D559</f>
        <v>0</v>
      </c>
      <c r="E1163" s="41">
        <f>E559</f>
        <v>0</v>
      </c>
      <c r="F1163" s="41">
        <f>F559</f>
        <v>0</v>
      </c>
    </row>
    <row r="1164" spans="1:7" ht="15.75">
      <c r="A1164" s="180" t="s">
        <v>188</v>
      </c>
      <c r="B1164" s="39"/>
      <c r="C1164" s="69"/>
      <c r="D1164" s="41">
        <f>D116+D844</f>
        <v>3871.85</v>
      </c>
      <c r="E1164" s="41">
        <f>E116+E844</f>
        <v>3871.85</v>
      </c>
      <c r="F1164" s="41">
        <f>F116+F844</f>
        <v>3871.85</v>
      </c>
      <c r="G1164" s="34" t="e">
        <f>SUM(G98,G312,G821,#REF!)</f>
        <v>#REF!</v>
      </c>
    </row>
    <row r="1165" spans="1:6" ht="15.75">
      <c r="A1165" s="180" t="s">
        <v>855</v>
      </c>
      <c r="B1165" s="267"/>
      <c r="C1165" s="268"/>
      <c r="D1165" s="41">
        <f>D117+D323+D845</f>
        <v>3600</v>
      </c>
      <c r="E1165" s="41">
        <f>E117+E323+E845</f>
        <v>3600</v>
      </c>
      <c r="F1165" s="41">
        <f>F117+F323+F845</f>
        <v>3700</v>
      </c>
    </row>
    <row r="1166" spans="1:6" ht="15.75">
      <c r="A1166" s="180" t="s">
        <v>190</v>
      </c>
      <c r="B1166" s="39"/>
      <c r="C1166" s="268"/>
      <c r="D1166" s="41">
        <f aca="true" t="shared" si="41" ref="D1166:F1168">D118+D846+D324</f>
        <v>5790.3</v>
      </c>
      <c r="E1166" s="41">
        <f t="shared" si="41"/>
        <v>5790.3</v>
      </c>
      <c r="F1166" s="41">
        <f t="shared" si="41"/>
        <v>5790.3</v>
      </c>
    </row>
    <row r="1167" spans="1:6" ht="15.75">
      <c r="A1167" s="180" t="s">
        <v>1286</v>
      </c>
      <c r="B1167" s="39"/>
      <c r="C1167" s="268"/>
      <c r="D1167" s="41">
        <f t="shared" si="41"/>
        <v>0</v>
      </c>
      <c r="E1167" s="41">
        <f t="shared" si="41"/>
        <v>0</v>
      </c>
      <c r="F1167" s="41">
        <f t="shared" si="41"/>
        <v>0</v>
      </c>
    </row>
    <row r="1168" spans="1:6" ht="15.75">
      <c r="A1168" s="180" t="s">
        <v>938</v>
      </c>
      <c r="B1168" s="39"/>
      <c r="C1168" s="268"/>
      <c r="D1168" s="41">
        <f t="shared" si="41"/>
        <v>1750</v>
      </c>
      <c r="E1168" s="41">
        <f t="shared" si="41"/>
        <v>1750</v>
      </c>
      <c r="F1168" s="41">
        <f t="shared" si="41"/>
        <v>1750</v>
      </c>
    </row>
    <row r="1169" spans="1:6" ht="15.75">
      <c r="A1169" s="175" t="s">
        <v>911</v>
      </c>
      <c r="B1169" s="39"/>
      <c r="C1169" s="268"/>
      <c r="D1169" s="41">
        <f>D122+D849+D560</f>
        <v>25420</v>
      </c>
      <c r="E1169" s="41">
        <f>E122+E849+E560</f>
        <v>25420</v>
      </c>
      <c r="F1169" s="41">
        <f>F122+F849+F560</f>
        <v>25420</v>
      </c>
    </row>
    <row r="1170" spans="1:6" ht="15.75">
      <c r="A1170" s="180" t="s">
        <v>193</v>
      </c>
      <c r="B1170" s="39"/>
      <c r="C1170" s="268"/>
      <c r="D1170" s="41">
        <f>D123+D850+D327</f>
        <v>0</v>
      </c>
      <c r="E1170" s="41">
        <f>E123+E850+E327</f>
        <v>0</v>
      </c>
      <c r="F1170" s="41">
        <f>F123+F850+F327</f>
        <v>0</v>
      </c>
    </row>
    <row r="1171" spans="1:6" ht="15.75">
      <c r="A1171" s="180" t="s">
        <v>468</v>
      </c>
      <c r="B1171" s="39"/>
      <c r="C1171" s="268"/>
      <c r="D1171" s="41">
        <f>D124+D852</f>
        <v>0</v>
      </c>
      <c r="E1171" s="41">
        <f>E124+E852</f>
        <v>0</v>
      </c>
      <c r="F1171" s="41">
        <f>F124+F852</f>
        <v>0</v>
      </c>
    </row>
    <row r="1172" spans="1:6" ht="15.75">
      <c r="A1172" s="180" t="s">
        <v>936</v>
      </c>
      <c r="B1172" s="39"/>
      <c r="C1172" s="268"/>
      <c r="D1172" s="41">
        <f>D557+D395</f>
        <v>123086.66999999998</v>
      </c>
      <c r="E1172" s="41">
        <f>E557+E395</f>
        <v>122784.09999999999</v>
      </c>
      <c r="F1172" s="41">
        <f>F557+F395</f>
        <v>131029.58</v>
      </c>
    </row>
    <row r="1173" spans="1:6" ht="15.75">
      <c r="A1173" s="175" t="s">
        <v>340</v>
      </c>
      <c r="B1173" s="39"/>
      <c r="C1173" s="268"/>
      <c r="D1173" s="41">
        <f>D558+D121+D851</f>
        <v>199560.38</v>
      </c>
      <c r="E1173" s="41">
        <f>E558+E121+E851</f>
        <v>199560.38</v>
      </c>
      <c r="F1173" s="41">
        <f>F558+F121+F851</f>
        <v>154429.1</v>
      </c>
    </row>
    <row r="1174" spans="1:6" ht="15.75">
      <c r="A1174" s="175" t="s">
        <v>941</v>
      </c>
      <c r="B1174" s="39"/>
      <c r="C1174" s="268"/>
      <c r="D1174" s="41">
        <f>D1025</f>
        <v>0</v>
      </c>
      <c r="E1174" s="41">
        <f>E1025</f>
        <v>0</v>
      </c>
      <c r="F1174" s="41">
        <f>F1025</f>
        <v>0</v>
      </c>
    </row>
    <row r="1175" spans="1:6" ht="15.75">
      <c r="A1175" s="180" t="s">
        <v>882</v>
      </c>
      <c r="B1175" s="39"/>
      <c r="C1175" s="268"/>
      <c r="D1175" s="41">
        <f>D125+D853</f>
        <v>0</v>
      </c>
      <c r="E1175" s="41">
        <f>E125+E853</f>
        <v>0</v>
      </c>
      <c r="F1175" s="41">
        <f>F125+F853</f>
        <v>0</v>
      </c>
    </row>
    <row r="1176" spans="1:6" ht="15.75">
      <c r="A1176" s="180" t="s">
        <v>790</v>
      </c>
      <c r="B1176" s="39"/>
      <c r="C1176" s="268"/>
      <c r="D1176" s="41">
        <f>D126+D344+D854</f>
        <v>81305.47</v>
      </c>
      <c r="E1176" s="41">
        <f>E126+E344+E854</f>
        <v>81305.47</v>
      </c>
      <c r="F1176" s="41">
        <f>F126+F344+F854</f>
        <v>81305.47</v>
      </c>
    </row>
    <row r="1177" spans="1:6" ht="15.75">
      <c r="A1177" s="180" t="s">
        <v>904</v>
      </c>
      <c r="B1177" s="39"/>
      <c r="C1177" s="268"/>
      <c r="D1177" s="41">
        <f>D127</f>
        <v>0</v>
      </c>
      <c r="E1177" s="41">
        <f>E127</f>
        <v>0</v>
      </c>
      <c r="F1177" s="41">
        <f>F127</f>
        <v>0</v>
      </c>
    </row>
    <row r="1178" spans="1:6" ht="15.75">
      <c r="A1178" s="180" t="s">
        <v>1327</v>
      </c>
      <c r="B1178" s="39"/>
      <c r="C1178" s="268"/>
      <c r="D1178" s="41">
        <f>D396</f>
        <v>862666</v>
      </c>
      <c r="E1178" s="41">
        <f>E396</f>
        <v>862666</v>
      </c>
      <c r="F1178" s="41">
        <f>F396</f>
        <v>862666</v>
      </c>
    </row>
    <row r="1179" spans="1:6" ht="15.75">
      <c r="A1179" s="175" t="s">
        <v>912</v>
      </c>
      <c r="B1179" s="39"/>
      <c r="C1179" s="268"/>
      <c r="D1179" s="41">
        <f>D561</f>
        <v>0</v>
      </c>
      <c r="E1179" s="41">
        <f>E561</f>
        <v>0</v>
      </c>
      <c r="F1179" s="41">
        <f>F561</f>
        <v>0</v>
      </c>
    </row>
    <row r="1180" spans="1:6" ht="15.75">
      <c r="A1180" s="175" t="s">
        <v>1013</v>
      </c>
      <c r="B1180" s="39"/>
      <c r="C1180" s="268"/>
      <c r="D1180" s="41">
        <f>D128</f>
        <v>4400</v>
      </c>
      <c r="E1180" s="41">
        <f>E128</f>
        <v>4400</v>
      </c>
      <c r="F1180" s="41">
        <f>F128</f>
        <v>4400</v>
      </c>
    </row>
    <row r="1181" spans="1:6" ht="15.75">
      <c r="A1181" s="212" t="s">
        <v>377</v>
      </c>
      <c r="B1181" s="39">
        <v>231</v>
      </c>
      <c r="C1181" s="69"/>
      <c r="D1181" s="41">
        <f>D1049</f>
        <v>0</v>
      </c>
      <c r="E1181" s="41">
        <f>E1049</f>
        <v>0</v>
      </c>
      <c r="F1181" s="41">
        <f>F1049</f>
        <v>0</v>
      </c>
    </row>
    <row r="1182" spans="1:7" ht="15.75">
      <c r="A1182" s="224" t="s">
        <v>920</v>
      </c>
      <c r="B1182" s="37">
        <v>240</v>
      </c>
      <c r="C1182" s="1"/>
      <c r="D1182" s="42">
        <f>D1183+D1189</f>
        <v>0</v>
      </c>
      <c r="E1182" s="42">
        <f>E1183+E1189</f>
        <v>0</v>
      </c>
      <c r="F1182" s="42">
        <f>F1183+F1189</f>
        <v>0</v>
      </c>
      <c r="G1182" s="34"/>
    </row>
    <row r="1183" spans="1:6" ht="15.75">
      <c r="A1183" s="175" t="s">
        <v>857</v>
      </c>
      <c r="B1183" s="39">
        <v>241</v>
      </c>
      <c r="C1183" s="69"/>
      <c r="D1183" s="41">
        <f>D563+D398</f>
        <v>0</v>
      </c>
      <c r="E1183" s="41">
        <f>E563+E398</f>
        <v>0</v>
      </c>
      <c r="F1183" s="41">
        <f>F563+F398</f>
        <v>0</v>
      </c>
    </row>
    <row r="1184" spans="1:6" ht="15.75">
      <c r="A1184" s="175" t="s">
        <v>949</v>
      </c>
      <c r="B1184" s="53"/>
      <c r="C1184" s="4"/>
      <c r="D1184" s="269">
        <f>SUM(D1185:D1187)</f>
        <v>0</v>
      </c>
      <c r="E1184" s="269">
        <f>SUM(E1185:E1187)</f>
        <v>0</v>
      </c>
      <c r="F1184" s="269">
        <f>SUM(F1185:F1187)</f>
        <v>0</v>
      </c>
    </row>
    <row r="1185" spans="1:6" ht="15.75">
      <c r="A1185" s="175" t="s">
        <v>636</v>
      </c>
      <c r="B1185" s="53"/>
      <c r="C1185" s="4"/>
      <c r="D1185" s="269">
        <f>D705</f>
        <v>0</v>
      </c>
      <c r="E1185" s="269">
        <f>E705</f>
        <v>0</v>
      </c>
      <c r="F1185" s="269">
        <f>F705</f>
        <v>0</v>
      </c>
    </row>
    <row r="1186" spans="1:6" ht="15.75">
      <c r="A1186" s="175" t="s">
        <v>637</v>
      </c>
      <c r="B1186" s="53"/>
      <c r="C1186" s="4"/>
      <c r="D1186" s="269">
        <f>D679</f>
        <v>0</v>
      </c>
      <c r="E1186" s="269">
        <f>E679</f>
        <v>0</v>
      </c>
      <c r="F1186" s="269">
        <f>F679</f>
        <v>0</v>
      </c>
    </row>
    <row r="1187" spans="1:6" ht="15.75">
      <c r="A1187" s="175" t="s">
        <v>262</v>
      </c>
      <c r="B1187" s="53"/>
      <c r="C1187" s="4"/>
      <c r="D1187" s="269">
        <f>D595</f>
        <v>0</v>
      </c>
      <c r="E1187" s="269">
        <f>E595</f>
        <v>0</v>
      </c>
      <c r="F1187" s="269">
        <f>F595</f>
        <v>0</v>
      </c>
    </row>
    <row r="1188" spans="1:6" ht="15.75">
      <c r="A1188" s="175" t="s">
        <v>173</v>
      </c>
      <c r="B1188" s="53"/>
      <c r="C1188" s="4"/>
      <c r="D1188" s="269">
        <f>D467</f>
        <v>0</v>
      </c>
      <c r="E1188" s="269">
        <f>E467</f>
        <v>0</v>
      </c>
      <c r="F1188" s="269">
        <f>F467</f>
        <v>0</v>
      </c>
    </row>
    <row r="1189" spans="1:6" ht="15.75" customHeight="1">
      <c r="A1189" s="175" t="s">
        <v>913</v>
      </c>
      <c r="B1189" s="39">
        <v>242</v>
      </c>
      <c r="C1189" s="69"/>
      <c r="D1189" s="41">
        <f>D399+D564+D345</f>
        <v>0</v>
      </c>
      <c r="E1189" s="41">
        <f>E399+E564+E345</f>
        <v>0</v>
      </c>
      <c r="F1189" s="41">
        <f>F399+F564+F345</f>
        <v>0</v>
      </c>
    </row>
    <row r="1190" spans="1:6" ht="15.75">
      <c r="A1190" s="187" t="s">
        <v>858</v>
      </c>
      <c r="B1190" s="53"/>
      <c r="C1190" s="4"/>
      <c r="D1190" s="269">
        <f>D410</f>
        <v>0</v>
      </c>
      <c r="E1190" s="269">
        <f>E410</f>
        <v>0</v>
      </c>
      <c r="F1190" s="269">
        <f>F410</f>
        <v>0</v>
      </c>
    </row>
    <row r="1191" spans="1:6" ht="15.75">
      <c r="A1191" s="187" t="s">
        <v>946</v>
      </c>
      <c r="B1191" s="53"/>
      <c r="C1191" s="4"/>
      <c r="D1191" s="269">
        <f>D757</f>
        <v>0</v>
      </c>
      <c r="E1191" s="269">
        <f>E757</f>
        <v>0</v>
      </c>
      <c r="F1191" s="269">
        <f>F757</f>
        <v>0</v>
      </c>
    </row>
    <row r="1192" spans="1:6" ht="15.75">
      <c r="A1192" s="187" t="s">
        <v>343</v>
      </c>
      <c r="B1192" s="53"/>
      <c r="C1192" s="4"/>
      <c r="D1192" s="269">
        <f>D345</f>
        <v>0</v>
      </c>
      <c r="E1192" s="269">
        <f>E345</f>
        <v>0</v>
      </c>
      <c r="F1192" s="269">
        <f>F345</f>
        <v>0</v>
      </c>
    </row>
    <row r="1193" spans="1:6" ht="15.75">
      <c r="A1193" s="187" t="s">
        <v>944</v>
      </c>
      <c r="B1193" s="53"/>
      <c r="C1193" s="4"/>
      <c r="D1193" s="269">
        <f>SUM(D1194:D1194)</f>
        <v>0</v>
      </c>
      <c r="E1193" s="269">
        <f>SUM(E1194:E1194)</f>
        <v>0</v>
      </c>
      <c r="F1193" s="269">
        <f>SUM(F1194:F1194)</f>
        <v>0</v>
      </c>
    </row>
    <row r="1194" spans="1:6" ht="15.75">
      <c r="A1194" s="187" t="s">
        <v>638</v>
      </c>
      <c r="B1194" s="53"/>
      <c r="C1194" s="4"/>
      <c r="D1194" s="269">
        <f>D596</f>
        <v>0</v>
      </c>
      <c r="E1194" s="269">
        <f>E596</f>
        <v>0</v>
      </c>
      <c r="F1194" s="269">
        <f>F596</f>
        <v>0</v>
      </c>
    </row>
    <row r="1195" spans="1:6" ht="19.5" customHeight="1">
      <c r="A1195" s="189" t="s">
        <v>992</v>
      </c>
      <c r="B1195" s="54" t="s">
        <v>787</v>
      </c>
      <c r="C1195" s="55"/>
      <c r="D1195" s="41">
        <f>D1196</f>
        <v>448550</v>
      </c>
      <c r="E1195" s="41">
        <f>E1196</f>
        <v>448550</v>
      </c>
      <c r="F1195" s="41">
        <f>F1196</f>
        <v>448550</v>
      </c>
    </row>
    <row r="1196" spans="1:6" ht="17.25" customHeight="1">
      <c r="A1196" s="175" t="s">
        <v>914</v>
      </c>
      <c r="B1196" s="50" t="s">
        <v>788</v>
      </c>
      <c r="C1196" s="205"/>
      <c r="D1196" s="41">
        <f>D856+D566</f>
        <v>448550</v>
      </c>
      <c r="E1196" s="41">
        <f>E856+E566</f>
        <v>448550</v>
      </c>
      <c r="F1196" s="41">
        <f>F856+F566</f>
        <v>448550</v>
      </c>
    </row>
    <row r="1197" spans="1:6" ht="15.75">
      <c r="A1197" s="270" t="s">
        <v>537</v>
      </c>
      <c r="B1197" s="271" t="s">
        <v>696</v>
      </c>
      <c r="C1197" s="71"/>
      <c r="D1197" s="259">
        <f aca="true" t="shared" si="42" ref="D1197:F1199">D1007</f>
        <v>109063.65</v>
      </c>
      <c r="E1197" s="259">
        <f t="shared" si="42"/>
        <v>109063.65</v>
      </c>
      <c r="F1197" s="259">
        <f t="shared" si="42"/>
        <v>109063.65</v>
      </c>
    </row>
    <row r="1198" spans="1:6" ht="15.75">
      <c r="A1198" s="175" t="s">
        <v>688</v>
      </c>
      <c r="B1198" s="50" t="s">
        <v>697</v>
      </c>
      <c r="C1198" s="69"/>
      <c r="D1198" s="41">
        <f t="shared" si="42"/>
        <v>0</v>
      </c>
      <c r="E1198" s="41">
        <f t="shared" si="42"/>
        <v>0</v>
      </c>
      <c r="F1198" s="41">
        <f t="shared" si="42"/>
        <v>0</v>
      </c>
    </row>
    <row r="1199" spans="1:6" ht="15.75">
      <c r="A1199" s="175" t="s">
        <v>859</v>
      </c>
      <c r="B1199" s="50" t="s">
        <v>698</v>
      </c>
      <c r="C1199" s="69"/>
      <c r="D1199" s="41">
        <f t="shared" si="42"/>
        <v>109063.65</v>
      </c>
      <c r="E1199" s="41">
        <f t="shared" si="42"/>
        <v>109063.65</v>
      </c>
      <c r="F1199" s="41">
        <f t="shared" si="42"/>
        <v>109063.65</v>
      </c>
    </row>
    <row r="1200" spans="1:7" ht="18.75">
      <c r="A1200" s="175" t="s">
        <v>907</v>
      </c>
      <c r="B1200" s="95" t="s">
        <v>477</v>
      </c>
      <c r="C1200" s="69"/>
      <c r="D1200" s="41">
        <f>SUM(D1201:D1205)</f>
        <v>109063.65</v>
      </c>
      <c r="E1200" s="41">
        <f>SUM(E1201:E1205)</f>
        <v>109063.65</v>
      </c>
      <c r="F1200" s="41">
        <f>SUM(F1201:F1205)</f>
        <v>109063.65</v>
      </c>
      <c r="G1200" s="56">
        <f>G400+G541</f>
        <v>0</v>
      </c>
    </row>
    <row r="1201" spans="1:6" ht="15.75">
      <c r="A1201" s="177" t="s">
        <v>915</v>
      </c>
      <c r="B1201" s="50"/>
      <c r="C1201" s="4"/>
      <c r="D1201" s="44"/>
      <c r="E1201" s="44"/>
      <c r="F1201" s="44"/>
    </row>
    <row r="1202" spans="1:6" ht="15.75">
      <c r="A1202" s="177" t="s">
        <v>916</v>
      </c>
      <c r="B1202" s="50"/>
      <c r="C1202" s="4"/>
      <c r="D1202" s="44"/>
      <c r="E1202" s="44"/>
      <c r="F1202" s="44"/>
    </row>
    <row r="1203" spans="1:6" ht="15.75">
      <c r="A1203" s="177" t="s">
        <v>290</v>
      </c>
      <c r="B1203" s="50"/>
      <c r="C1203" s="4"/>
      <c r="D1203" s="41">
        <f>D1016</f>
        <v>109063.65</v>
      </c>
      <c r="E1203" s="41">
        <f>E1016</f>
        <v>109063.65</v>
      </c>
      <c r="F1203" s="41">
        <f>F1016</f>
        <v>109063.65</v>
      </c>
    </row>
    <row r="1204" spans="1:6" ht="33" customHeight="1">
      <c r="A1204" s="177" t="s">
        <v>917</v>
      </c>
      <c r="B1204" s="50"/>
      <c r="C1204" s="4"/>
      <c r="D1204" s="44"/>
      <c r="E1204" s="44"/>
      <c r="F1204" s="44"/>
    </row>
    <row r="1205" spans="1:6" ht="15.75" customHeight="1">
      <c r="A1205" s="177" t="s">
        <v>918</v>
      </c>
      <c r="B1205" s="50"/>
      <c r="C1205" s="4"/>
      <c r="D1205" s="44"/>
      <c r="E1205" s="44"/>
      <c r="F1205" s="44"/>
    </row>
    <row r="1206" spans="1:6" ht="15.75">
      <c r="A1206" s="224" t="s">
        <v>689</v>
      </c>
      <c r="B1206" s="37">
        <v>290</v>
      </c>
      <c r="C1206" s="1"/>
      <c r="D1206" s="42">
        <f>SUM(D1207:D1216)</f>
        <v>58939.59</v>
      </c>
      <c r="E1206" s="42">
        <f>SUM(E1207:E1216)</f>
        <v>58939.59</v>
      </c>
      <c r="F1206" s="42">
        <f>SUM(F1207:F1216)</f>
        <v>58939.59</v>
      </c>
    </row>
    <row r="1207" spans="1:6" ht="15.75">
      <c r="A1207" s="175" t="s">
        <v>866</v>
      </c>
      <c r="B1207" s="37"/>
      <c r="C1207" s="1"/>
      <c r="D1207" s="41">
        <f aca="true" t="shared" si="43" ref="D1207:F1208">D130+D858</f>
        <v>0</v>
      </c>
      <c r="E1207" s="41">
        <f t="shared" si="43"/>
        <v>0</v>
      </c>
      <c r="F1207" s="41">
        <f t="shared" si="43"/>
        <v>0</v>
      </c>
    </row>
    <row r="1208" spans="1:6" ht="15.75">
      <c r="A1208" s="175" t="s">
        <v>867</v>
      </c>
      <c r="B1208" s="39"/>
      <c r="C1208" s="69"/>
      <c r="D1208" s="41">
        <f t="shared" si="43"/>
        <v>0</v>
      </c>
      <c r="E1208" s="41">
        <f t="shared" si="43"/>
        <v>0</v>
      </c>
      <c r="F1208" s="41">
        <f t="shared" si="43"/>
        <v>0</v>
      </c>
    </row>
    <row r="1209" spans="1:6" ht="15.75">
      <c r="A1209" s="177" t="s">
        <v>947</v>
      </c>
      <c r="B1209" s="39"/>
      <c r="C1209" s="69"/>
      <c r="D1209" s="41">
        <f>D132+D568</f>
        <v>0</v>
      </c>
      <c r="E1209" s="41">
        <f>E132+E568</f>
        <v>0</v>
      </c>
      <c r="F1209" s="41">
        <f>F132+F568</f>
        <v>0</v>
      </c>
    </row>
    <row r="1210" spans="1:6" ht="30.75">
      <c r="A1210" s="177" t="s">
        <v>853</v>
      </c>
      <c r="B1210" s="39"/>
      <c r="C1210" s="69"/>
      <c r="D1210" s="41">
        <f>D133</f>
        <v>5030.09</v>
      </c>
      <c r="E1210" s="41">
        <f>E133</f>
        <v>5030.09</v>
      </c>
      <c r="F1210" s="41">
        <f>F133</f>
        <v>5030.09</v>
      </c>
    </row>
    <row r="1211" spans="1:6" ht="15.75">
      <c r="A1211" s="173" t="s">
        <v>948</v>
      </c>
      <c r="B1211" s="39"/>
      <c r="C1211" s="268"/>
      <c r="D1211" s="41">
        <f>D134+D860+D1027</f>
        <v>52000</v>
      </c>
      <c r="E1211" s="41">
        <f>E134+E860+E1027</f>
        <v>52000</v>
      </c>
      <c r="F1211" s="41">
        <f>F134+F860+F1027</f>
        <v>52000</v>
      </c>
    </row>
    <row r="1212" spans="1:7" ht="15.75">
      <c r="A1212" s="173" t="s">
        <v>324</v>
      </c>
      <c r="B1212" s="39"/>
      <c r="C1212" s="268"/>
      <c r="D1212" s="41">
        <f aca="true" t="shared" si="44" ref="D1212:F1213">D135</f>
        <v>1909.5</v>
      </c>
      <c r="E1212" s="41">
        <f t="shared" si="44"/>
        <v>1909.5</v>
      </c>
      <c r="F1212" s="41">
        <f t="shared" si="44"/>
        <v>1909.5</v>
      </c>
      <c r="G1212" s="58"/>
    </row>
    <row r="1213" spans="1:6" ht="15.75">
      <c r="A1213" s="173" t="s">
        <v>325</v>
      </c>
      <c r="B1213" s="39"/>
      <c r="C1213" s="268"/>
      <c r="D1213" s="41">
        <f t="shared" si="44"/>
        <v>0</v>
      </c>
      <c r="E1213" s="41">
        <f t="shared" si="44"/>
        <v>0</v>
      </c>
      <c r="F1213" s="41">
        <f t="shared" si="44"/>
        <v>0</v>
      </c>
    </row>
    <row r="1214" spans="1:6" ht="17.25" customHeight="1">
      <c r="A1214" s="173" t="s">
        <v>318</v>
      </c>
      <c r="B1214" s="39"/>
      <c r="C1214" s="268"/>
      <c r="D1214" s="41">
        <f>D1028</f>
        <v>0</v>
      </c>
      <c r="E1214" s="41">
        <f>E1028</f>
        <v>0</v>
      </c>
      <c r="F1214" s="41">
        <f>F1028</f>
        <v>0</v>
      </c>
    </row>
    <row r="1215" spans="1:6" ht="17.25" customHeight="1">
      <c r="A1215" s="173" t="s">
        <v>267</v>
      </c>
      <c r="B1215" s="39"/>
      <c r="C1215" s="268"/>
      <c r="D1215" s="41">
        <f>D137+D569</f>
        <v>0</v>
      </c>
      <c r="E1215" s="41">
        <f>E137+E569</f>
        <v>0</v>
      </c>
      <c r="F1215" s="41">
        <f>F137+F569</f>
        <v>0</v>
      </c>
    </row>
    <row r="1216" spans="1:6" ht="17.25" customHeight="1">
      <c r="A1216" s="173" t="s">
        <v>850</v>
      </c>
      <c r="B1216" s="39"/>
      <c r="C1216" s="268"/>
      <c r="D1216" s="41">
        <f>D138</f>
        <v>0</v>
      </c>
      <c r="E1216" s="41">
        <f>E138</f>
        <v>0</v>
      </c>
      <c r="F1216" s="41">
        <f>F138</f>
        <v>0</v>
      </c>
    </row>
    <row r="1217" spans="1:6" ht="15" customHeight="1">
      <c r="A1217" s="224" t="s">
        <v>631</v>
      </c>
      <c r="B1217" s="37">
        <v>300</v>
      </c>
      <c r="C1217" s="1"/>
      <c r="D1217" s="41">
        <f>D1219+D1232</f>
        <v>1347673.6</v>
      </c>
      <c r="E1217" s="41">
        <f>E1219+E1232</f>
        <v>1347673.6</v>
      </c>
      <c r="F1217" s="41">
        <f>F1219+F1232</f>
        <v>1028410.3300000001</v>
      </c>
    </row>
    <row r="1218" spans="1:6" ht="15.75">
      <c r="A1218" s="272" t="s">
        <v>795</v>
      </c>
      <c r="B1218" s="37"/>
      <c r="C1218" s="1"/>
      <c r="D1218" s="259">
        <f>D140+D332+D346+D401+D571+D862+D1030+D1042</f>
        <v>99000</v>
      </c>
      <c r="E1218" s="259">
        <f>E140+E332+E346+E401+E571+E862+E1030+E1042</f>
        <v>99000</v>
      </c>
      <c r="F1218" s="259">
        <f>F140+F332+F346+F401+F571+F862+F1030+F1042</f>
        <v>4899</v>
      </c>
    </row>
    <row r="1219" spans="1:6" ht="15.75">
      <c r="A1219" s="224" t="s">
        <v>693</v>
      </c>
      <c r="B1219" s="37">
        <v>310</v>
      </c>
      <c r="C1219" s="1"/>
      <c r="D1219" s="42">
        <f>D1220+D1222</f>
        <v>99000</v>
      </c>
      <c r="E1219" s="42">
        <f>E1220+E1222</f>
        <v>99000</v>
      </c>
      <c r="F1219" s="42">
        <f>F1220+F1222</f>
        <v>0</v>
      </c>
    </row>
    <row r="1220" spans="1:6" ht="15.75">
      <c r="A1220" s="224" t="s">
        <v>996</v>
      </c>
      <c r="B1220" s="37"/>
      <c r="C1220" s="69"/>
      <c r="D1220" s="41">
        <f>D402+D572+D1043</f>
        <v>0</v>
      </c>
      <c r="E1220" s="41">
        <f>E402+E572+E1043</f>
        <v>0</v>
      </c>
      <c r="F1220" s="41">
        <f>F402+F572+F1043</f>
        <v>0</v>
      </c>
    </row>
    <row r="1221" spans="1:6" ht="15.75">
      <c r="A1221" s="188" t="s">
        <v>919</v>
      </c>
      <c r="B1221" s="57"/>
      <c r="C1221" s="4"/>
      <c r="D1221" s="259">
        <f>D141+D334+D347+D403+D573+D863+D1031</f>
        <v>99000</v>
      </c>
      <c r="E1221" s="259">
        <f>E141+E334+E347+E403+E573+E863+E1031</f>
        <v>99000</v>
      </c>
      <c r="F1221" s="259">
        <f>F141+F334+F347+F403+F573+F863+F1031</f>
        <v>4899</v>
      </c>
    </row>
    <row r="1222" spans="1:6" ht="15.75">
      <c r="A1222" s="238" t="s">
        <v>995</v>
      </c>
      <c r="B1222" s="273" t="s">
        <v>473</v>
      </c>
      <c r="C1222" s="4"/>
      <c r="D1222" s="42">
        <f>SUM(D1223:D1230)</f>
        <v>99000</v>
      </c>
      <c r="E1222" s="42">
        <f>SUM(E1223:E1230)</f>
        <v>99000</v>
      </c>
      <c r="F1222" s="42">
        <f>SUM(F1223:F1231)</f>
        <v>0</v>
      </c>
    </row>
    <row r="1223" spans="1:6" ht="17.25" customHeight="1">
      <c r="A1223" s="173" t="s">
        <v>921</v>
      </c>
      <c r="B1223" s="57"/>
      <c r="C1223" s="4"/>
      <c r="D1223" s="44"/>
      <c r="E1223" s="44"/>
      <c r="F1223" s="44"/>
    </row>
    <row r="1224" spans="1:6" ht="17.25" customHeight="1">
      <c r="A1224" s="173" t="s">
        <v>922</v>
      </c>
      <c r="B1224" s="57"/>
      <c r="C1224" s="4"/>
      <c r="D1224" s="44"/>
      <c r="E1224" s="44"/>
      <c r="F1224" s="44"/>
    </row>
    <row r="1225" spans="1:6" ht="15.75">
      <c r="A1225" s="173" t="s">
        <v>997</v>
      </c>
      <c r="B1225" s="57"/>
      <c r="C1225" s="4"/>
      <c r="D1225" s="44"/>
      <c r="E1225" s="44"/>
      <c r="F1225" s="44"/>
    </row>
    <row r="1226" spans="1:6" ht="15.75">
      <c r="A1226" s="173" t="s">
        <v>998</v>
      </c>
      <c r="B1226" s="59"/>
      <c r="C1226" s="4"/>
      <c r="D1226" s="44"/>
      <c r="E1226" s="44"/>
      <c r="F1226" s="44"/>
    </row>
    <row r="1227" spans="1:7" ht="15.75">
      <c r="A1227" s="173" t="s">
        <v>999</v>
      </c>
      <c r="B1227" s="59"/>
      <c r="C1227" s="4"/>
      <c r="D1227" s="44"/>
      <c r="E1227" s="44"/>
      <c r="F1227" s="44"/>
      <c r="G1227" s="35">
        <f>G146+G860+G405</f>
        <v>0</v>
      </c>
    </row>
    <row r="1228" spans="1:6" ht="16.5" customHeight="1">
      <c r="A1228" s="173" t="s">
        <v>711</v>
      </c>
      <c r="B1228" s="59"/>
      <c r="C1228" s="4"/>
      <c r="D1228" s="44"/>
      <c r="E1228" s="44"/>
      <c r="F1228" s="44"/>
    </row>
    <row r="1229" spans="1:6" ht="15.75">
      <c r="A1229" s="173" t="s">
        <v>1302</v>
      </c>
      <c r="B1229" s="59"/>
      <c r="C1229" s="4"/>
      <c r="D1229" s="44"/>
      <c r="E1229" s="44"/>
      <c r="F1229" s="44"/>
    </row>
    <row r="1230" spans="1:6" ht="15.75">
      <c r="A1230" s="173" t="s">
        <v>96</v>
      </c>
      <c r="B1230" s="59"/>
      <c r="C1230" s="4"/>
      <c r="D1230" s="44">
        <v>99000</v>
      </c>
      <c r="E1230" s="44">
        <v>99000</v>
      </c>
      <c r="F1230" s="44"/>
    </row>
    <row r="1231" spans="1:6" ht="15.75">
      <c r="A1231" s="173" t="s">
        <v>142</v>
      </c>
      <c r="B1231" s="57">
        <v>271</v>
      </c>
      <c r="C1231" s="4"/>
      <c r="D1231" s="44"/>
      <c r="E1231" s="44"/>
      <c r="F1231" s="44">
        <f>F142+F335+F348+F404+F574++F864+F1032</f>
        <v>0</v>
      </c>
    </row>
    <row r="1232" spans="1:6" ht="15.75">
      <c r="A1232" s="224" t="s">
        <v>639</v>
      </c>
      <c r="B1232" s="37">
        <v>340</v>
      </c>
      <c r="C1232" s="1"/>
      <c r="D1232" s="42">
        <f>SUM(D1233:D1238)</f>
        <v>1248673.6</v>
      </c>
      <c r="E1232" s="42">
        <f>SUM(E1233:E1238)</f>
        <v>1248673.6</v>
      </c>
      <c r="F1232" s="42">
        <f>SUM(F1233:F1239)</f>
        <v>1028410.3300000001</v>
      </c>
    </row>
    <row r="1233" spans="1:6" ht="15.75">
      <c r="A1233" s="180" t="s">
        <v>194</v>
      </c>
      <c r="B1233" s="39"/>
      <c r="C1233" s="69"/>
      <c r="D1233" s="41">
        <f>D144+D866</f>
        <v>61468</v>
      </c>
      <c r="E1233" s="41">
        <f>E144+E866</f>
        <v>61468</v>
      </c>
      <c r="F1233" s="41">
        <f>F144+F866</f>
        <v>67575.45000000001</v>
      </c>
    </row>
    <row r="1234" spans="1:6" ht="16.5" customHeight="1">
      <c r="A1234" s="180" t="s">
        <v>195</v>
      </c>
      <c r="B1234" s="39"/>
      <c r="C1234" s="69"/>
      <c r="D1234" s="41">
        <f>D145+D351</f>
        <v>62480.21</v>
      </c>
      <c r="E1234" s="41">
        <f>E145+E351</f>
        <v>62480.21</v>
      </c>
      <c r="F1234" s="41">
        <f>F145+F351</f>
        <v>55409.34</v>
      </c>
    </row>
    <row r="1235" spans="1:6" ht="15.75">
      <c r="A1235" s="180" t="s">
        <v>196</v>
      </c>
      <c r="B1235" s="39"/>
      <c r="C1235" s="4"/>
      <c r="D1235" s="41">
        <f>D146+D867+D406+D576</f>
        <v>1023361</v>
      </c>
      <c r="E1235" s="41">
        <f>E146+E867+E406+E576</f>
        <v>1023361</v>
      </c>
      <c r="F1235" s="41">
        <f>F146+F867+F406+F576</f>
        <v>866931</v>
      </c>
    </row>
    <row r="1236" spans="1:6" ht="15.75">
      <c r="A1236" s="180" t="s">
        <v>197</v>
      </c>
      <c r="B1236" s="39"/>
      <c r="C1236" s="4"/>
      <c r="D1236" s="41">
        <f>D147+D868+D577</f>
        <v>5302.8</v>
      </c>
      <c r="E1236" s="41">
        <f>E147+E868+E577</f>
        <v>5302.8</v>
      </c>
      <c r="F1236" s="41">
        <f>F147+F868+F577</f>
        <v>2487.8</v>
      </c>
    </row>
    <row r="1237" spans="1:6" ht="15.75">
      <c r="A1237" s="180" t="s">
        <v>198</v>
      </c>
      <c r="B1237" s="39"/>
      <c r="C1237" s="4"/>
      <c r="D1237" s="41">
        <f>D148+D338+D352+D578+D869+D1034+D407+D1047</f>
        <v>96061.59</v>
      </c>
      <c r="E1237" s="41">
        <f>E148+E338+E352+E578+E869+E1034+E407+E1047</f>
        <v>96061.59</v>
      </c>
      <c r="F1237" s="41">
        <f>F148+F338+F352+F578+F869+F1034+F407+F1047</f>
        <v>36006.740000000005</v>
      </c>
    </row>
    <row r="1238" spans="1:7" ht="15.75">
      <c r="A1238" s="180" t="s">
        <v>740</v>
      </c>
      <c r="B1238" s="39"/>
      <c r="C1238" s="4"/>
      <c r="D1238" s="41">
        <f>D149+D350+D870</f>
        <v>0</v>
      </c>
      <c r="E1238" s="41">
        <f>E149+E350+E870</f>
        <v>0</v>
      </c>
      <c r="F1238" s="41">
        <f>F149+F350+F870</f>
        <v>0</v>
      </c>
      <c r="G1238" s="63">
        <f>G1240+G1241+G1242</f>
        <v>0</v>
      </c>
    </row>
    <row r="1239" spans="1:7" ht="15.75">
      <c r="A1239" s="180" t="s">
        <v>269</v>
      </c>
      <c r="B1239" s="37">
        <v>272</v>
      </c>
      <c r="C1239" s="4"/>
      <c r="D1239" s="41"/>
      <c r="E1239" s="41"/>
      <c r="F1239" s="41">
        <f>F150++F339+F353+F408++F579+F871+F1035</f>
        <v>0</v>
      </c>
      <c r="G1239" s="99"/>
    </row>
    <row r="1240" spans="1:6" ht="15.75">
      <c r="A1240" s="274" t="s">
        <v>979</v>
      </c>
      <c r="B1240" s="237"/>
      <c r="C1240" s="69"/>
      <c r="D1240" s="42">
        <f>D72-D1052</f>
        <v>-848904.9199999999</v>
      </c>
      <c r="E1240" s="42">
        <f>E72-E1052</f>
        <v>-845573.6100000013</v>
      </c>
      <c r="F1240" s="42">
        <f>F72-F1052</f>
        <v>-497333.3300000001</v>
      </c>
    </row>
    <row r="1241" spans="1:7" ht="15.75">
      <c r="A1241" s="275" t="s">
        <v>957</v>
      </c>
      <c r="B1241" s="276" t="s">
        <v>854</v>
      </c>
      <c r="C1241" s="298" t="s">
        <v>958</v>
      </c>
      <c r="D1241" s="298"/>
      <c r="E1241" s="298"/>
      <c r="F1241" s="277"/>
      <c r="G1241" s="64"/>
    </row>
    <row r="1242" spans="1:6" ht="16.5" thickBot="1">
      <c r="A1242" s="278" t="s">
        <v>786</v>
      </c>
      <c r="B1242" s="279" t="s">
        <v>467</v>
      </c>
      <c r="C1242" s="297" t="s">
        <v>959</v>
      </c>
      <c r="D1242" s="297"/>
      <c r="E1242" s="297"/>
      <c r="F1242" s="280"/>
    </row>
    <row r="1245" ht="15.75">
      <c r="G1245" s="32" t="e">
        <f>G1246+G1251+#REF!+#REF!+#REF!+#REF!+#REF!</f>
        <v>#REF!</v>
      </c>
    </row>
    <row r="1265" ht="15.75">
      <c r="G1265" s="65">
        <f>G72-G1034</f>
        <v>0</v>
      </c>
    </row>
    <row r="1266" ht="15.75">
      <c r="G1266" s="66"/>
    </row>
    <row r="1267" spans="1:7" s="70" customFormat="1" ht="15.75">
      <c r="A1267" s="60"/>
      <c r="B1267" s="61"/>
      <c r="C1267" s="72"/>
      <c r="D1267" s="62"/>
      <c r="E1267" s="62"/>
      <c r="F1267" s="62"/>
      <c r="G1267" s="67"/>
    </row>
  </sheetData>
  <sheetProtection/>
  <mergeCells count="12">
    <mergeCell ref="A1054:F1054"/>
    <mergeCell ref="A1064:A1065"/>
    <mergeCell ref="A1061:A1062"/>
    <mergeCell ref="C1242:E1242"/>
    <mergeCell ref="C1241:E1241"/>
    <mergeCell ref="B1075:C1075"/>
    <mergeCell ref="A720:A731"/>
    <mergeCell ref="A1:F1"/>
    <mergeCell ref="A2:F2"/>
    <mergeCell ref="A64:A65"/>
    <mergeCell ref="A60:A61"/>
    <mergeCell ref="A195:B195"/>
  </mergeCells>
  <printOptions/>
  <pageMargins left="0.7874015748031497" right="0.2362204724409449" top="0.31" bottom="0.18" header="0.35" footer="0.15748031496062992"/>
  <pageSetup fitToHeight="17" horizontalDpi="600" verticalDpi="600" orientation="portrait" paperSize="9" scale="70" r:id="rId3"/>
  <rowBreaks count="4" manualBreakCount="4">
    <brk id="585" max="5" man="1"/>
    <brk id="653" max="255" man="1"/>
    <brk id="719" max="255" man="1"/>
    <brk id="767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25"/>
  <sheetViews>
    <sheetView view="pageBreakPreview" zoomScaleNormal="90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3" sqref="A3:F3"/>
    </sheetView>
  </sheetViews>
  <sheetFormatPr defaultColWidth="9.140625" defaultRowHeight="12.75"/>
  <cols>
    <col min="1" max="1" width="5.28125" style="30" customWidth="1"/>
    <col min="2" max="2" width="28.00390625" style="151" customWidth="1"/>
    <col min="3" max="3" width="45.421875" style="170" customWidth="1"/>
    <col min="4" max="4" width="19.8515625" style="151" customWidth="1"/>
    <col min="5" max="5" width="20.140625" style="151" customWidth="1"/>
    <col min="6" max="6" width="18.8515625" style="151" customWidth="1"/>
    <col min="7" max="16384" width="9.140625" style="30" customWidth="1"/>
  </cols>
  <sheetData>
    <row r="1" spans="1:6" ht="17.25" customHeight="1">
      <c r="A1" s="303" t="s">
        <v>955</v>
      </c>
      <c r="B1" s="303"/>
      <c r="C1" s="303"/>
      <c r="D1" s="303"/>
      <c r="E1" s="303"/>
      <c r="F1" s="303"/>
    </row>
    <row r="2" spans="1:6" ht="15.75" customHeight="1">
      <c r="A2" s="303" t="s">
        <v>552</v>
      </c>
      <c r="B2" s="303"/>
      <c r="C2" s="303"/>
      <c r="D2" s="303"/>
      <c r="E2" s="303"/>
      <c r="F2" s="303"/>
    </row>
    <row r="3" spans="1:6" s="31" customFormat="1" ht="16.5" customHeight="1">
      <c r="A3" s="304" t="s">
        <v>956</v>
      </c>
      <c r="B3" s="304"/>
      <c r="C3" s="304"/>
      <c r="D3" s="304"/>
      <c r="E3" s="304"/>
      <c r="F3" s="304"/>
    </row>
    <row r="4" spans="1:6" ht="32.25" customHeight="1">
      <c r="A4" s="79" t="s">
        <v>553</v>
      </c>
      <c r="B4" s="159" t="s">
        <v>969</v>
      </c>
      <c r="C4" s="160" t="s">
        <v>977</v>
      </c>
      <c r="D4" s="130" t="s">
        <v>554</v>
      </c>
      <c r="E4" s="130" t="s">
        <v>563</v>
      </c>
      <c r="F4" s="130" t="s">
        <v>564</v>
      </c>
    </row>
    <row r="5" spans="1:6" ht="21" customHeight="1">
      <c r="A5" s="126">
        <v>1.1</v>
      </c>
      <c r="B5" s="155" t="s">
        <v>257</v>
      </c>
      <c r="C5" s="161" t="s">
        <v>256</v>
      </c>
      <c r="D5" s="131">
        <f>D6+D62</f>
        <v>4383790.48</v>
      </c>
      <c r="E5" s="131">
        <f>E6+E62</f>
        <v>4383790.48</v>
      </c>
      <c r="F5" s="131">
        <f>F6+F62</f>
        <v>4386013.42</v>
      </c>
    </row>
    <row r="6" spans="1:6" ht="18" customHeight="1">
      <c r="A6" s="123">
        <v>1.2</v>
      </c>
      <c r="B6" s="156" t="s">
        <v>565</v>
      </c>
      <c r="C6" s="162" t="s">
        <v>258</v>
      </c>
      <c r="D6" s="132">
        <f>D7+D12+D13+D14+D15+D16+D17+D18+D21+D22+D31+D42+D43+D44+D45+D46+D56+D57</f>
        <v>2871000</v>
      </c>
      <c r="E6" s="132">
        <f>E7+E12+E13+E14+E15+E16+E17+E18+E21+E22+E31+E42+E43+E44+E45+E46+E56+E57</f>
        <v>2871000</v>
      </c>
      <c r="F6" s="132">
        <f>F7+F12+F13+F14+F15+F16+F17+F18+F21+F22+F31+F42+F43+F44+F45+F46+F56+F57</f>
        <v>2875137.11</v>
      </c>
    </row>
    <row r="7" spans="1:6" ht="15" customHeight="1">
      <c r="A7" s="125" t="s">
        <v>566</v>
      </c>
      <c r="B7" s="157" t="s">
        <v>260</v>
      </c>
      <c r="C7" s="163" t="s">
        <v>259</v>
      </c>
      <c r="D7" s="133">
        <f>D8+D9+D10+D11</f>
        <v>41000</v>
      </c>
      <c r="E7" s="133">
        <f>E8+E9+E10+E11</f>
        <v>41000</v>
      </c>
      <c r="F7" s="133">
        <f>F8+F9+F10+F11</f>
        <v>42285.170000000006</v>
      </c>
    </row>
    <row r="8" spans="1:6" ht="77.25" customHeight="1">
      <c r="A8" s="81" t="s">
        <v>567</v>
      </c>
      <c r="B8" s="152" t="s">
        <v>261</v>
      </c>
      <c r="C8" s="164" t="s">
        <v>384</v>
      </c>
      <c r="D8" s="134">
        <f>отчет!D5</f>
        <v>41000</v>
      </c>
      <c r="E8" s="134">
        <f>отчет!F5</f>
        <v>41000</v>
      </c>
      <c r="F8" s="134">
        <f>отчет!E5</f>
        <v>42253.37</v>
      </c>
    </row>
    <row r="9" spans="1:6" ht="89.25" customHeight="1">
      <c r="A9" s="81" t="s">
        <v>568</v>
      </c>
      <c r="B9" s="152" t="s">
        <v>385</v>
      </c>
      <c r="C9" s="164" t="s">
        <v>386</v>
      </c>
      <c r="D9" s="134">
        <f>отчет!D6</f>
        <v>0</v>
      </c>
      <c r="E9" s="134">
        <f>отчет!F6</f>
        <v>0</v>
      </c>
      <c r="F9" s="134">
        <f>отчет!E6</f>
        <v>0</v>
      </c>
    </row>
    <row r="10" spans="1:6" ht="34.5" customHeight="1">
      <c r="A10" s="81" t="s">
        <v>569</v>
      </c>
      <c r="B10" s="152" t="s">
        <v>264</v>
      </c>
      <c r="C10" s="164" t="s">
        <v>387</v>
      </c>
      <c r="D10" s="134">
        <f>отчет!D7</f>
        <v>0</v>
      </c>
      <c r="E10" s="134">
        <f>отчет!F7</f>
        <v>0</v>
      </c>
      <c r="F10" s="134">
        <f>отчет!E7</f>
        <v>31.8</v>
      </c>
    </row>
    <row r="11" spans="1:6" ht="73.5" customHeight="1">
      <c r="A11" s="81" t="s">
        <v>570</v>
      </c>
      <c r="B11" s="152" t="s">
        <v>265</v>
      </c>
      <c r="C11" s="164" t="s">
        <v>388</v>
      </c>
      <c r="D11" s="134">
        <f>отчет!D8</f>
        <v>0</v>
      </c>
      <c r="E11" s="134">
        <f>отчет!F8</f>
        <v>0</v>
      </c>
      <c r="F11" s="134">
        <f>отчет!E8</f>
        <v>0</v>
      </c>
    </row>
    <row r="12" spans="1:6" ht="15">
      <c r="A12" s="82">
        <v>1.8</v>
      </c>
      <c r="B12" s="158" t="s">
        <v>485</v>
      </c>
      <c r="C12" s="165" t="s">
        <v>503</v>
      </c>
      <c r="D12" s="136">
        <f>отчет!D9</f>
        <v>1136000</v>
      </c>
      <c r="E12" s="136">
        <f>отчет!F9</f>
        <v>1136000</v>
      </c>
      <c r="F12" s="136">
        <f>отчет!E9</f>
        <v>1136912.33</v>
      </c>
    </row>
    <row r="13" spans="1:6" ht="22.5" customHeight="1">
      <c r="A13" s="80">
        <v>1.9</v>
      </c>
      <c r="B13" s="153" t="s">
        <v>408</v>
      </c>
      <c r="C13" s="166" t="s">
        <v>319</v>
      </c>
      <c r="D13" s="137">
        <f>отчет!D14</f>
        <v>0</v>
      </c>
      <c r="E13" s="137">
        <f>отчет!F14</f>
        <v>0</v>
      </c>
      <c r="F13" s="137">
        <f>отчет!E14</f>
        <v>0</v>
      </c>
    </row>
    <row r="14" spans="1:6" ht="19.5" customHeight="1">
      <c r="A14" s="126">
        <v>1.1</v>
      </c>
      <c r="B14" s="155" t="s">
        <v>326</v>
      </c>
      <c r="C14" s="161" t="s">
        <v>320</v>
      </c>
      <c r="D14" s="131">
        <f>отчет!D15</f>
        <v>289000</v>
      </c>
      <c r="E14" s="131">
        <f>отчет!F15</f>
        <v>289000</v>
      </c>
      <c r="F14" s="131">
        <f>отчет!E15</f>
        <v>289821</v>
      </c>
    </row>
    <row r="15" spans="1:6" ht="27.75" customHeight="1">
      <c r="A15" s="126" t="s">
        <v>574</v>
      </c>
      <c r="B15" s="155" t="s">
        <v>167</v>
      </c>
      <c r="C15" s="161" t="s">
        <v>710</v>
      </c>
      <c r="D15" s="131"/>
      <c r="E15" s="138"/>
      <c r="F15" s="131"/>
    </row>
    <row r="16" spans="1:6" ht="18.75" customHeight="1">
      <c r="A16" s="126" t="s">
        <v>575</v>
      </c>
      <c r="B16" s="155" t="s">
        <v>328</v>
      </c>
      <c r="C16" s="161" t="s">
        <v>327</v>
      </c>
      <c r="D16" s="131">
        <f>отчет!D18</f>
        <v>33000</v>
      </c>
      <c r="E16" s="131">
        <f>отчет!F18</f>
        <v>33000</v>
      </c>
      <c r="F16" s="131">
        <f>отчет!E18</f>
        <v>33887.68</v>
      </c>
    </row>
    <row r="17" spans="1:6" ht="18" customHeight="1">
      <c r="A17" s="121" t="s">
        <v>576</v>
      </c>
      <c r="B17" s="153" t="s">
        <v>332</v>
      </c>
      <c r="C17" s="166" t="s">
        <v>329</v>
      </c>
      <c r="D17" s="139"/>
      <c r="E17" s="137"/>
      <c r="F17" s="139"/>
    </row>
    <row r="18" spans="1:6" ht="20.25" customHeight="1">
      <c r="A18" s="126" t="s">
        <v>577</v>
      </c>
      <c r="B18" s="155" t="s">
        <v>334</v>
      </c>
      <c r="C18" s="161" t="s">
        <v>333</v>
      </c>
      <c r="D18" s="131">
        <f>отчет!D21</f>
        <v>1352000</v>
      </c>
      <c r="E18" s="131">
        <f>отчет!F21</f>
        <v>1352000</v>
      </c>
      <c r="F18" s="131">
        <f>отчет!E21</f>
        <v>1352030.93</v>
      </c>
    </row>
    <row r="19" spans="1:6" ht="39" customHeight="1">
      <c r="A19" s="124" t="s">
        <v>578</v>
      </c>
      <c r="B19" s="152" t="s">
        <v>246</v>
      </c>
      <c r="C19" s="164" t="s">
        <v>335</v>
      </c>
      <c r="D19" s="134">
        <f>отчет!D22+отчет!D23</f>
        <v>322000</v>
      </c>
      <c r="E19" s="134">
        <f>отчет!F22+отчет!F23</f>
        <v>322000</v>
      </c>
      <c r="F19" s="134">
        <f>отчет!E22+отчет!E23</f>
        <v>321589.57</v>
      </c>
    </row>
    <row r="20" spans="1:6" ht="36.75" customHeight="1">
      <c r="A20" s="124" t="s">
        <v>579</v>
      </c>
      <c r="B20" s="152" t="s">
        <v>247</v>
      </c>
      <c r="C20" s="164" t="s">
        <v>336</v>
      </c>
      <c r="D20" s="134">
        <f>отчет!D24+отчет!D25</f>
        <v>1030000</v>
      </c>
      <c r="E20" s="134">
        <f>отчет!F24+отчет!F25</f>
        <v>1030000</v>
      </c>
      <c r="F20" s="134">
        <f>отчет!E24+отчет!E25</f>
        <v>1030441.36</v>
      </c>
    </row>
    <row r="21" spans="1:6" ht="18" customHeight="1">
      <c r="A21" s="126" t="s">
        <v>580</v>
      </c>
      <c r="B21" s="155" t="s">
        <v>339</v>
      </c>
      <c r="C21" s="194" t="s">
        <v>337</v>
      </c>
      <c r="D21" s="131">
        <f>отчет!D26</f>
        <v>20000</v>
      </c>
      <c r="E21" s="131">
        <f>отчет!F26</f>
        <v>20000</v>
      </c>
      <c r="F21" s="131">
        <f>отчет!E26</f>
        <v>20200</v>
      </c>
    </row>
    <row r="22" spans="1:6" ht="33.75" customHeight="1">
      <c r="A22" s="126" t="s">
        <v>581</v>
      </c>
      <c r="B22" s="155" t="s">
        <v>345</v>
      </c>
      <c r="C22" s="194" t="s">
        <v>344</v>
      </c>
      <c r="D22" s="131">
        <f>D23+D24+D25+D26+D27+D28+D29+D30</f>
        <v>0</v>
      </c>
      <c r="E22" s="131">
        <f>E23+E24+E25+E26+E27+E28+E29+E30</f>
        <v>0</v>
      </c>
      <c r="F22" s="131">
        <f>F23+F24+F25+F26+F27+F28+F29+F30</f>
        <v>0</v>
      </c>
    </row>
    <row r="23" spans="1:6" ht="24.75" customHeight="1">
      <c r="A23" s="129" t="s">
        <v>582</v>
      </c>
      <c r="B23" s="154" t="s">
        <v>349</v>
      </c>
      <c r="C23" s="86" t="s">
        <v>348</v>
      </c>
      <c r="D23" s="140"/>
      <c r="E23" s="141"/>
      <c r="F23" s="140"/>
    </row>
    <row r="24" spans="1:6" ht="15.75" customHeight="1">
      <c r="A24" s="129" t="s">
        <v>583</v>
      </c>
      <c r="B24" s="154" t="s">
        <v>351</v>
      </c>
      <c r="C24" s="86" t="s">
        <v>350</v>
      </c>
      <c r="D24" s="140"/>
      <c r="E24" s="141"/>
      <c r="F24" s="140"/>
    </row>
    <row r="25" spans="1:6" ht="17.25" customHeight="1">
      <c r="A25" s="129" t="s">
        <v>584</v>
      </c>
      <c r="B25" s="154" t="s">
        <v>353</v>
      </c>
      <c r="C25" s="86" t="s">
        <v>352</v>
      </c>
      <c r="D25" s="140"/>
      <c r="E25" s="141"/>
      <c r="F25" s="140"/>
    </row>
    <row r="26" spans="1:6" ht="26.25" customHeight="1">
      <c r="A26" s="129" t="s">
        <v>585</v>
      </c>
      <c r="B26" s="154" t="s">
        <v>355</v>
      </c>
      <c r="C26" s="86" t="s">
        <v>354</v>
      </c>
      <c r="D26" s="140"/>
      <c r="E26" s="141"/>
      <c r="F26" s="140"/>
    </row>
    <row r="27" spans="1:6" ht="24.75" customHeight="1">
      <c r="A27" s="129" t="s">
        <v>586</v>
      </c>
      <c r="B27" s="154" t="s">
        <v>356</v>
      </c>
      <c r="C27" s="86" t="s">
        <v>371</v>
      </c>
      <c r="D27" s="142">
        <f>отчет!D28</f>
        <v>0</v>
      </c>
      <c r="E27" s="142">
        <f>отчет!F28</f>
        <v>0</v>
      </c>
      <c r="F27" s="142">
        <f>отчет!E28</f>
        <v>0</v>
      </c>
    </row>
    <row r="28" spans="1:6" ht="17.25" customHeight="1">
      <c r="A28" s="129" t="s">
        <v>587</v>
      </c>
      <c r="B28" s="154" t="s">
        <v>358</v>
      </c>
      <c r="C28" s="86" t="s">
        <v>357</v>
      </c>
      <c r="D28" s="141"/>
      <c r="E28" s="141"/>
      <c r="F28" s="141"/>
    </row>
    <row r="29" spans="1:6" ht="23.25" customHeight="1">
      <c r="A29" s="129" t="s">
        <v>588</v>
      </c>
      <c r="B29" s="154" t="s">
        <v>360</v>
      </c>
      <c r="C29" s="86" t="s">
        <v>359</v>
      </c>
      <c r="D29" s="141"/>
      <c r="E29" s="141"/>
      <c r="F29" s="141"/>
    </row>
    <row r="30" spans="1:6" ht="23.25" customHeight="1">
      <c r="A30" s="129" t="s">
        <v>589</v>
      </c>
      <c r="B30" s="154" t="s">
        <v>362</v>
      </c>
      <c r="C30" s="86" t="s">
        <v>361</v>
      </c>
      <c r="D30" s="141"/>
      <c r="E30" s="141"/>
      <c r="F30" s="141"/>
    </row>
    <row r="31" spans="1:6" ht="36.75">
      <c r="A31" s="126">
        <v>1.27</v>
      </c>
      <c r="B31" s="155" t="s">
        <v>364</v>
      </c>
      <c r="C31" s="161" t="s">
        <v>363</v>
      </c>
      <c r="D31" s="131">
        <f>D32+D33+D34+D35+D36+D37+D39+D40+D41</f>
        <v>0</v>
      </c>
      <c r="E31" s="131">
        <f>E32+E33+E34+E35+E36+E37+E39+E40+E41</f>
        <v>0</v>
      </c>
      <c r="F31" s="131">
        <f>F32+F33+F34+F35+F36+F37+F39+F40+F41</f>
        <v>0</v>
      </c>
    </row>
    <row r="32" spans="1:6" ht="48.75" customHeight="1">
      <c r="A32" s="129" t="s">
        <v>591</v>
      </c>
      <c r="B32" s="152" t="s">
        <v>375</v>
      </c>
      <c r="C32" s="164" t="s">
        <v>372</v>
      </c>
      <c r="D32" s="135"/>
      <c r="E32" s="135"/>
      <c r="F32" s="135"/>
    </row>
    <row r="33" spans="1:6" ht="15.75" customHeight="1">
      <c r="A33" s="129" t="s">
        <v>592</v>
      </c>
      <c r="B33" s="152" t="s">
        <v>378</v>
      </c>
      <c r="C33" s="164" t="s">
        <v>376</v>
      </c>
      <c r="D33" s="135"/>
      <c r="E33" s="135"/>
      <c r="F33" s="135"/>
    </row>
    <row r="34" spans="1:6" ht="24.75" customHeight="1">
      <c r="A34" s="129" t="s">
        <v>593</v>
      </c>
      <c r="B34" s="152" t="s">
        <v>380</v>
      </c>
      <c r="C34" s="164" t="s">
        <v>379</v>
      </c>
      <c r="D34" s="135"/>
      <c r="E34" s="135"/>
      <c r="F34" s="135"/>
    </row>
    <row r="35" spans="1:6" s="78" customFormat="1" ht="60.75">
      <c r="A35" s="128" t="s">
        <v>594</v>
      </c>
      <c r="B35" s="152" t="s">
        <v>433</v>
      </c>
      <c r="C35" s="164" t="s">
        <v>432</v>
      </c>
      <c r="D35" s="134">
        <f>отчет!D31+отчет!D32</f>
        <v>0</v>
      </c>
      <c r="E35" s="134">
        <f>отчет!F31+отчет!F32</f>
        <v>0</v>
      </c>
      <c r="F35" s="134">
        <f>отчет!E31+отчет!E32</f>
        <v>0</v>
      </c>
    </row>
    <row r="36" spans="1:6" ht="58.5" customHeight="1">
      <c r="A36" s="128" t="s">
        <v>595</v>
      </c>
      <c r="B36" s="152" t="s">
        <v>434</v>
      </c>
      <c r="C36" s="164" t="s">
        <v>409</v>
      </c>
      <c r="D36" s="135"/>
      <c r="E36" s="135"/>
      <c r="F36" s="135"/>
    </row>
    <row r="37" spans="1:6" ht="71.25" customHeight="1">
      <c r="A37" s="128" t="s">
        <v>596</v>
      </c>
      <c r="B37" s="152" t="s">
        <v>436</v>
      </c>
      <c r="C37" s="164" t="s">
        <v>410</v>
      </c>
      <c r="D37" s="134">
        <f>отчет!D33</f>
        <v>0</v>
      </c>
      <c r="E37" s="134">
        <f>отчет!F33</f>
        <v>0</v>
      </c>
      <c r="F37" s="134">
        <f>отчет!E33</f>
        <v>0</v>
      </c>
    </row>
    <row r="38" spans="1:6" ht="37.5" customHeight="1">
      <c r="A38" s="128" t="s">
        <v>597</v>
      </c>
      <c r="B38" s="152" t="s">
        <v>293</v>
      </c>
      <c r="C38" s="164" t="s">
        <v>294</v>
      </c>
      <c r="D38" s="134"/>
      <c r="E38" s="134"/>
      <c r="F38" s="134"/>
    </row>
    <row r="39" spans="1:6" ht="24.75" customHeight="1">
      <c r="A39" s="128" t="s">
        <v>598</v>
      </c>
      <c r="B39" s="152" t="s">
        <v>438</v>
      </c>
      <c r="C39" s="164" t="s">
        <v>437</v>
      </c>
      <c r="D39" s="135"/>
      <c r="E39" s="135"/>
      <c r="F39" s="135"/>
    </row>
    <row r="40" spans="1:6" ht="60" customHeight="1">
      <c r="A40" s="128" t="s">
        <v>295</v>
      </c>
      <c r="B40" s="152" t="s">
        <v>441</v>
      </c>
      <c r="C40" s="164" t="s">
        <v>440</v>
      </c>
      <c r="D40" s="135"/>
      <c r="E40" s="135"/>
      <c r="F40" s="135"/>
    </row>
    <row r="41" spans="1:6" ht="74.25" customHeight="1">
      <c r="A41" s="128" t="s">
        <v>599</v>
      </c>
      <c r="B41" s="152" t="s">
        <v>442</v>
      </c>
      <c r="C41" s="164" t="s">
        <v>412</v>
      </c>
      <c r="D41" s="135"/>
      <c r="E41" s="135"/>
      <c r="F41" s="135"/>
    </row>
    <row r="42" spans="1:6" ht="17.25" customHeight="1">
      <c r="A42" s="126" t="s">
        <v>600</v>
      </c>
      <c r="B42" s="155" t="s">
        <v>446</v>
      </c>
      <c r="C42" s="167" t="s">
        <v>443</v>
      </c>
      <c r="D42" s="143"/>
      <c r="E42" s="143"/>
      <c r="F42" s="143"/>
    </row>
    <row r="43" spans="1:6" ht="36.75">
      <c r="A43" s="197" t="s">
        <v>601</v>
      </c>
      <c r="B43" s="152" t="s">
        <v>701</v>
      </c>
      <c r="C43" s="164" t="s">
        <v>702</v>
      </c>
      <c r="D43" s="144"/>
      <c r="E43" s="144"/>
      <c r="F43" s="144"/>
    </row>
    <row r="44" spans="1:6" ht="18.75" customHeight="1">
      <c r="A44" s="197" t="s">
        <v>296</v>
      </c>
      <c r="B44" s="152" t="s">
        <v>703</v>
      </c>
      <c r="C44" s="164" t="s">
        <v>704</v>
      </c>
      <c r="D44" s="144">
        <f>отчет!D35</f>
        <v>0</v>
      </c>
      <c r="E44" s="144">
        <f>отчет!F35</f>
        <v>0</v>
      </c>
      <c r="F44" s="144">
        <f>отчет!E35</f>
        <v>0</v>
      </c>
    </row>
    <row r="45" spans="1:6" ht="18" customHeight="1">
      <c r="A45" s="197" t="s">
        <v>297</v>
      </c>
      <c r="B45" s="152" t="s">
        <v>705</v>
      </c>
      <c r="C45" s="164" t="s">
        <v>706</v>
      </c>
      <c r="D45" s="144">
        <f>отчет!D36</f>
        <v>0</v>
      </c>
      <c r="E45" s="144">
        <f>отчет!F36</f>
        <v>0</v>
      </c>
      <c r="F45" s="144">
        <f>отчет!E36</f>
        <v>0</v>
      </c>
    </row>
    <row r="46" spans="1:6" ht="24.75" customHeight="1">
      <c r="A46" s="126" t="s">
        <v>602</v>
      </c>
      <c r="B46" s="155" t="s">
        <v>452</v>
      </c>
      <c r="C46" s="161" t="s">
        <v>451</v>
      </c>
      <c r="D46" s="145">
        <f>D47+D48+D49+D54</f>
        <v>0</v>
      </c>
      <c r="E46" s="145">
        <f>E47+E48+E49+E54</f>
        <v>0</v>
      </c>
      <c r="F46" s="145">
        <f>F47+F48+F49+F54</f>
        <v>0</v>
      </c>
    </row>
    <row r="47" spans="1:6" ht="19.5" customHeight="1">
      <c r="A47" s="197" t="s">
        <v>603</v>
      </c>
      <c r="B47" s="152" t="s">
        <v>454</v>
      </c>
      <c r="C47" s="164" t="s">
        <v>453</v>
      </c>
      <c r="D47" s="144"/>
      <c r="E47" s="144"/>
      <c r="F47" s="144"/>
    </row>
    <row r="48" spans="1:6" ht="45.75" customHeight="1">
      <c r="A48" s="197" t="s">
        <v>298</v>
      </c>
      <c r="B48" s="152" t="s">
        <v>463</v>
      </c>
      <c r="C48" s="164" t="s">
        <v>413</v>
      </c>
      <c r="D48" s="144">
        <f>отчет!D38</f>
        <v>0</v>
      </c>
      <c r="E48" s="144">
        <f>отчет!F38</f>
        <v>0</v>
      </c>
      <c r="F48" s="144">
        <f>отчет!E38</f>
        <v>0</v>
      </c>
    </row>
    <row r="49" spans="1:6" ht="36.75">
      <c r="A49" s="197" t="s">
        <v>299</v>
      </c>
      <c r="B49" s="152" t="s">
        <v>465</v>
      </c>
      <c r="C49" s="164" t="s">
        <v>414</v>
      </c>
      <c r="D49" s="144">
        <f>D50+D51+D52+D53+D54</f>
        <v>0</v>
      </c>
      <c r="E49" s="144">
        <f>E50+E51+E52+E53+E54</f>
        <v>0</v>
      </c>
      <c r="F49" s="144">
        <f>F50+F51+F52+F53+F54</f>
        <v>0</v>
      </c>
    </row>
    <row r="50" spans="1:6" ht="23.25" customHeight="1">
      <c r="A50" s="197" t="s">
        <v>604</v>
      </c>
      <c r="B50" s="152" t="s">
        <v>469</v>
      </c>
      <c r="C50" s="164" t="s">
        <v>466</v>
      </c>
      <c r="D50" s="144">
        <f>отчет!D39</f>
        <v>0</v>
      </c>
      <c r="E50" s="144">
        <f>отчет!F39</f>
        <v>0</v>
      </c>
      <c r="F50" s="144">
        <f>отчет!E39</f>
        <v>0</v>
      </c>
    </row>
    <row r="51" spans="1:6" ht="39" customHeight="1">
      <c r="A51" s="197" t="s">
        <v>605</v>
      </c>
      <c r="B51" s="152" t="s">
        <v>470</v>
      </c>
      <c r="C51" s="164" t="s">
        <v>415</v>
      </c>
      <c r="D51" s="144">
        <f>отчет!D40+отчет!D41</f>
        <v>0</v>
      </c>
      <c r="E51" s="144">
        <f>отчет!F40+отчет!F41</f>
        <v>0</v>
      </c>
      <c r="F51" s="144">
        <f>отчет!E40+отчет!E41</f>
        <v>0</v>
      </c>
    </row>
    <row r="52" spans="1:6" ht="46.5" customHeight="1">
      <c r="A52" s="197" t="s">
        <v>300</v>
      </c>
      <c r="B52" s="152" t="s">
        <v>472</v>
      </c>
      <c r="C52" s="164" t="s">
        <v>471</v>
      </c>
      <c r="D52" s="144"/>
      <c r="E52" s="144"/>
      <c r="F52" s="144"/>
    </row>
    <row r="53" spans="1:6" ht="46.5" customHeight="1">
      <c r="A53" s="197" t="s">
        <v>301</v>
      </c>
      <c r="B53" s="152" t="s">
        <v>561</v>
      </c>
      <c r="C53" s="164" t="s">
        <v>562</v>
      </c>
      <c r="D53" s="144"/>
      <c r="E53" s="144"/>
      <c r="F53" s="144"/>
    </row>
    <row r="54" spans="1:6" ht="72.75">
      <c r="A54" s="197" t="s">
        <v>606</v>
      </c>
      <c r="B54" s="152" t="s">
        <v>475</v>
      </c>
      <c r="C54" s="164" t="s">
        <v>474</v>
      </c>
      <c r="D54" s="144"/>
      <c r="E54" s="144"/>
      <c r="F54" s="144"/>
    </row>
    <row r="55" spans="1:6" ht="18.75" customHeight="1">
      <c r="A55" s="198" t="s">
        <v>607</v>
      </c>
      <c r="B55" s="199" t="s">
        <v>478</v>
      </c>
      <c r="C55" s="200" t="s">
        <v>476</v>
      </c>
      <c r="D55" s="146"/>
      <c r="E55" s="146"/>
      <c r="F55" s="146"/>
    </row>
    <row r="56" spans="1:6" ht="19.5" customHeight="1">
      <c r="A56" s="126" t="s">
        <v>608</v>
      </c>
      <c r="B56" s="155" t="s">
        <v>480</v>
      </c>
      <c r="C56" s="161" t="s">
        <v>479</v>
      </c>
      <c r="D56" s="145">
        <f>отчет!D42</f>
        <v>0</v>
      </c>
      <c r="E56" s="145">
        <f>отчет!F42</f>
        <v>0</v>
      </c>
      <c r="F56" s="145">
        <f>отчет!E42</f>
        <v>0</v>
      </c>
    </row>
    <row r="57" spans="1:6" ht="16.5" customHeight="1">
      <c r="A57" s="126" t="s">
        <v>302</v>
      </c>
      <c r="B57" s="155" t="s">
        <v>482</v>
      </c>
      <c r="C57" s="161" t="s">
        <v>481</v>
      </c>
      <c r="D57" s="145">
        <f>отчет!D45</f>
        <v>0</v>
      </c>
      <c r="E57" s="145">
        <f>отчет!F45</f>
        <v>0</v>
      </c>
      <c r="F57" s="145">
        <f>отчет!E45</f>
        <v>0</v>
      </c>
    </row>
    <row r="58" spans="1:6" ht="15" customHeight="1">
      <c r="A58" s="197" t="s">
        <v>609</v>
      </c>
      <c r="B58" s="152" t="s">
        <v>483</v>
      </c>
      <c r="C58" s="164" t="s">
        <v>665</v>
      </c>
      <c r="D58" s="144">
        <f>отчет!D46+отчет!D47</f>
        <v>0</v>
      </c>
      <c r="E58" s="144">
        <f>отчет!F46+отчет!F47</f>
        <v>0</v>
      </c>
      <c r="F58" s="144">
        <f>отчет!E46+отчет!E47</f>
        <v>0</v>
      </c>
    </row>
    <row r="59" spans="1:6" ht="36.75">
      <c r="A59" s="197" t="s">
        <v>610</v>
      </c>
      <c r="B59" s="152" t="s">
        <v>540</v>
      </c>
      <c r="C59" s="164" t="s">
        <v>538</v>
      </c>
      <c r="D59" s="144"/>
      <c r="E59" s="144"/>
      <c r="F59" s="144"/>
    </row>
    <row r="60" spans="1:6" ht="15" customHeight="1">
      <c r="A60" s="197" t="s">
        <v>611</v>
      </c>
      <c r="B60" s="152" t="s">
        <v>541</v>
      </c>
      <c r="C60" s="164" t="s">
        <v>667</v>
      </c>
      <c r="D60" s="144">
        <f>отчет!D48+отчет!D49</f>
        <v>0</v>
      </c>
      <c r="E60" s="144">
        <f>отчет!F48+отчет!F49</f>
        <v>0</v>
      </c>
      <c r="F60" s="144">
        <f>отчет!E48+отчет!E49</f>
        <v>0</v>
      </c>
    </row>
    <row r="61" spans="1:6" ht="15" customHeight="1">
      <c r="A61" s="197" t="s">
        <v>612</v>
      </c>
      <c r="B61" s="152" t="s">
        <v>707</v>
      </c>
      <c r="C61" s="164" t="s">
        <v>166</v>
      </c>
      <c r="D61" s="144"/>
      <c r="E61" s="144"/>
      <c r="F61" s="144"/>
    </row>
    <row r="62" spans="1:6" ht="19.5" customHeight="1">
      <c r="A62" s="126" t="s">
        <v>613</v>
      </c>
      <c r="B62" s="155" t="s">
        <v>416</v>
      </c>
      <c r="C62" s="161" t="s">
        <v>417</v>
      </c>
      <c r="D62" s="145">
        <f>D63+D71+D72+D75</f>
        <v>1512790.48</v>
      </c>
      <c r="E62" s="145">
        <f>E63+E71+E72+E75</f>
        <v>1512790.48</v>
      </c>
      <c r="F62" s="145">
        <f>F63+F71+F72+F75</f>
        <v>1510876.3099999998</v>
      </c>
    </row>
    <row r="63" spans="1:6" ht="27" customHeight="1">
      <c r="A63" s="198" t="s">
        <v>614</v>
      </c>
      <c r="B63" s="199" t="s">
        <v>543</v>
      </c>
      <c r="C63" s="201" t="s">
        <v>542</v>
      </c>
      <c r="D63" s="147">
        <f>отчет!D69</f>
        <v>1263230.1</v>
      </c>
      <c r="E63" s="147">
        <f>отчет!F69</f>
        <v>1263230.1</v>
      </c>
      <c r="F63" s="147">
        <f>отчет!E69</f>
        <v>1262121.73</v>
      </c>
    </row>
    <row r="64" spans="1:6" ht="24.75" customHeight="1">
      <c r="A64" s="198" t="s">
        <v>303</v>
      </c>
      <c r="B64" s="199" t="s">
        <v>971</v>
      </c>
      <c r="C64" s="200" t="s">
        <v>970</v>
      </c>
      <c r="D64" s="146">
        <f>отчет!D51</f>
        <v>1132000</v>
      </c>
      <c r="E64" s="146">
        <f>отчет!F51</f>
        <v>1132000</v>
      </c>
      <c r="F64" s="146">
        <f>отчет!E51</f>
        <v>1132000</v>
      </c>
    </row>
    <row r="65" spans="1:6" ht="15" customHeight="1">
      <c r="A65" s="198" t="s">
        <v>615</v>
      </c>
      <c r="B65" s="199" t="s">
        <v>551</v>
      </c>
      <c r="C65" s="200" t="s">
        <v>550</v>
      </c>
      <c r="D65" s="146">
        <f>отчет!D53+отчет!D55</f>
        <v>172000</v>
      </c>
      <c r="E65" s="146">
        <f>отчет!F53+отчет!F55</f>
        <v>172000</v>
      </c>
      <c r="F65" s="146">
        <f>отчет!E53+отчет!E55</f>
        <v>172000</v>
      </c>
    </row>
    <row r="66" spans="1:6" ht="22.5" customHeight="1">
      <c r="A66" s="198" t="s">
        <v>616</v>
      </c>
      <c r="B66" s="199" t="s">
        <v>418</v>
      </c>
      <c r="C66" s="200" t="s">
        <v>419</v>
      </c>
      <c r="D66" s="146">
        <f>отчет!D56</f>
        <v>960000</v>
      </c>
      <c r="E66" s="146">
        <f>отчет!F56</f>
        <v>960000</v>
      </c>
      <c r="F66" s="146">
        <f>отчет!E56</f>
        <v>960000</v>
      </c>
    </row>
    <row r="67" spans="1:6" ht="24.75" customHeight="1">
      <c r="A67" s="126" t="s">
        <v>617</v>
      </c>
      <c r="B67" s="155" t="s">
        <v>972</v>
      </c>
      <c r="C67" s="167" t="s">
        <v>974</v>
      </c>
      <c r="D67" s="148">
        <f>отчет!D57</f>
        <v>44600</v>
      </c>
      <c r="E67" s="148">
        <f>отчет!F57</f>
        <v>44600</v>
      </c>
      <c r="F67" s="148">
        <f>отчет!E57</f>
        <v>44600</v>
      </c>
    </row>
    <row r="68" spans="1:6" ht="22.5" customHeight="1">
      <c r="A68" s="198" t="s">
        <v>618</v>
      </c>
      <c r="B68" s="199" t="s">
        <v>975</v>
      </c>
      <c r="C68" s="200" t="s">
        <v>978</v>
      </c>
      <c r="D68" s="146">
        <f>отчет!D62</f>
        <v>68900</v>
      </c>
      <c r="E68" s="146">
        <f>отчет!F62</f>
        <v>68900</v>
      </c>
      <c r="F68" s="146">
        <f>отчет!E62</f>
        <v>68900</v>
      </c>
    </row>
    <row r="69" spans="1:6" ht="16.5" customHeight="1">
      <c r="A69" s="198" t="s">
        <v>634</v>
      </c>
      <c r="B69" s="199" t="s">
        <v>420</v>
      </c>
      <c r="C69" s="200" t="s">
        <v>422</v>
      </c>
      <c r="D69" s="146">
        <f>отчет!D64+отчет!D65+отчет!D66+отчет!D67</f>
        <v>17730.1</v>
      </c>
      <c r="E69" s="146">
        <f>отчет!F64+отчет!F65+отчет!F66+отчет!F67</f>
        <v>17730.1</v>
      </c>
      <c r="F69" s="146">
        <f>отчет!E64+отчет!E65+отчет!E66+отчет!E67</f>
        <v>17427.53</v>
      </c>
    </row>
    <row r="70" spans="1:6" ht="60.75">
      <c r="A70" s="198" t="s">
        <v>367</v>
      </c>
      <c r="B70" s="199" t="s">
        <v>708</v>
      </c>
      <c r="C70" s="200" t="s">
        <v>709</v>
      </c>
      <c r="D70" s="146"/>
      <c r="E70" s="146"/>
      <c r="F70" s="146"/>
    </row>
    <row r="71" spans="1:6" ht="24" customHeight="1">
      <c r="A71" s="198" t="s">
        <v>368</v>
      </c>
      <c r="B71" s="199" t="s">
        <v>792</v>
      </c>
      <c r="C71" s="202" t="s">
        <v>793</v>
      </c>
      <c r="D71" s="146"/>
      <c r="E71" s="146"/>
      <c r="F71" s="146"/>
    </row>
    <row r="72" spans="1:6" ht="17.25" customHeight="1">
      <c r="A72" s="198" t="s">
        <v>369</v>
      </c>
      <c r="B72" s="199" t="s">
        <v>546</v>
      </c>
      <c r="C72" s="202" t="s">
        <v>545</v>
      </c>
      <c r="D72" s="146">
        <f>отчет!D70</f>
        <v>249560.38</v>
      </c>
      <c r="E72" s="146">
        <f>отчет!F70</f>
        <v>249560.38</v>
      </c>
      <c r="F72" s="146">
        <f>отчет!E70</f>
        <v>249560.38</v>
      </c>
    </row>
    <row r="73" spans="1:6" ht="86.25" customHeight="1">
      <c r="A73" s="198" t="s">
        <v>370</v>
      </c>
      <c r="B73" s="199" t="s">
        <v>291</v>
      </c>
      <c r="C73" s="202" t="s">
        <v>292</v>
      </c>
      <c r="D73" s="146"/>
      <c r="E73" s="146"/>
      <c r="F73" s="146"/>
    </row>
    <row r="74" spans="1:6" ht="68.25" customHeight="1">
      <c r="A74" s="198" t="s">
        <v>1054</v>
      </c>
      <c r="B74" s="199" t="s">
        <v>381</v>
      </c>
      <c r="C74" s="202" t="s">
        <v>423</v>
      </c>
      <c r="D74" s="146"/>
      <c r="E74" s="146"/>
      <c r="F74" s="146"/>
    </row>
    <row r="75" spans="1:6" ht="39" customHeight="1">
      <c r="A75" s="198" t="s">
        <v>1056</v>
      </c>
      <c r="B75" s="199" t="s">
        <v>383</v>
      </c>
      <c r="C75" s="202" t="s">
        <v>426</v>
      </c>
      <c r="D75" s="146">
        <f>отчет!D68</f>
        <v>0</v>
      </c>
      <c r="E75" s="146">
        <f>отчет!F68</f>
        <v>0</v>
      </c>
      <c r="F75" s="146">
        <f>отчет!E68</f>
        <v>-805.8</v>
      </c>
    </row>
    <row r="76" spans="1:6" ht="18" customHeight="1">
      <c r="A76" s="198" t="s">
        <v>1059</v>
      </c>
      <c r="B76" s="199" t="s">
        <v>547</v>
      </c>
      <c r="C76" s="202" t="s">
        <v>424</v>
      </c>
      <c r="D76" s="146"/>
      <c r="E76" s="146"/>
      <c r="F76" s="146"/>
    </row>
    <row r="77" spans="1:6" ht="17.25" customHeight="1">
      <c r="A77" s="127">
        <v>1.74</v>
      </c>
      <c r="B77" s="155" t="s">
        <v>549</v>
      </c>
      <c r="C77" s="161" t="s">
        <v>548</v>
      </c>
      <c r="D77" s="145">
        <f>отчет!D72</f>
        <v>4383790.48</v>
      </c>
      <c r="E77" s="145">
        <f>отчет!F72</f>
        <v>4383790.48</v>
      </c>
      <c r="F77" s="145">
        <f>отчет!E72</f>
        <v>4386819.22</v>
      </c>
    </row>
    <row r="78" spans="1:6" ht="8.25" customHeight="1">
      <c r="A78" s="122"/>
      <c r="B78" s="149"/>
      <c r="C78" s="168"/>
      <c r="D78" s="149"/>
      <c r="E78" s="149"/>
      <c r="F78" s="149"/>
    </row>
    <row r="79" spans="1:6" ht="19.5" customHeight="1">
      <c r="A79" s="305" t="s">
        <v>960</v>
      </c>
      <c r="B79" s="306"/>
      <c r="C79" s="306"/>
      <c r="D79" s="306"/>
      <c r="E79" s="306"/>
      <c r="F79" s="307"/>
    </row>
    <row r="80" spans="1:6" ht="21.75" customHeight="1">
      <c r="A80" s="301" t="s">
        <v>961</v>
      </c>
      <c r="B80" s="302"/>
      <c r="C80" s="302"/>
      <c r="D80" s="302"/>
      <c r="E80" s="302"/>
      <c r="F80" s="302"/>
    </row>
    <row r="81" spans="2:6" ht="15">
      <c r="B81" s="150"/>
      <c r="C81" s="169"/>
      <c r="D81" s="150"/>
      <c r="E81" s="149"/>
      <c r="F81" s="150"/>
    </row>
    <row r="82" spans="2:6" ht="15">
      <c r="B82" s="150"/>
      <c r="C82" s="169"/>
      <c r="D82" s="150"/>
      <c r="E82" s="149"/>
      <c r="F82" s="150"/>
    </row>
    <row r="83" spans="2:6" ht="15">
      <c r="B83" s="150"/>
      <c r="C83" s="169"/>
      <c r="D83" s="150"/>
      <c r="E83" s="149"/>
      <c r="F83" s="150"/>
    </row>
    <row r="84" spans="2:6" ht="15">
      <c r="B84" s="150"/>
      <c r="C84" s="169"/>
      <c r="D84" s="150"/>
      <c r="E84" s="149"/>
      <c r="F84" s="150"/>
    </row>
    <row r="85" spans="2:6" ht="15">
      <c r="B85" s="150"/>
      <c r="C85" s="169"/>
      <c r="D85" s="150"/>
      <c r="E85" s="149"/>
      <c r="F85" s="150"/>
    </row>
    <row r="86" spans="2:6" ht="15">
      <c r="B86" s="150"/>
      <c r="C86" s="169"/>
      <c r="D86" s="150"/>
      <c r="E86" s="149"/>
      <c r="F86" s="150"/>
    </row>
    <row r="87" spans="2:6" ht="15">
      <c r="B87" s="150"/>
      <c r="C87" s="169"/>
      <c r="D87" s="150"/>
      <c r="E87" s="149"/>
      <c r="F87" s="150"/>
    </row>
    <row r="88" spans="2:6" ht="15">
      <c r="B88" s="150"/>
      <c r="C88" s="169"/>
      <c r="D88" s="150"/>
      <c r="E88" s="149"/>
      <c r="F88" s="150"/>
    </row>
    <row r="89" spans="2:6" ht="15">
      <c r="B89" s="150"/>
      <c r="C89" s="169"/>
      <c r="D89" s="150"/>
      <c r="E89" s="149"/>
      <c r="F89" s="150"/>
    </row>
    <row r="90" spans="2:6" ht="15">
      <c r="B90" s="150"/>
      <c r="C90" s="169"/>
      <c r="D90" s="150"/>
      <c r="E90" s="149"/>
      <c r="F90" s="150"/>
    </row>
    <row r="91" spans="2:6" ht="15">
      <c r="B91" s="150"/>
      <c r="C91" s="169"/>
      <c r="D91" s="150"/>
      <c r="E91" s="149"/>
      <c r="F91" s="150"/>
    </row>
    <row r="92" spans="2:6" ht="15">
      <c r="B92" s="150"/>
      <c r="C92" s="169"/>
      <c r="D92" s="150"/>
      <c r="E92" s="149"/>
      <c r="F92" s="150"/>
    </row>
    <row r="93" spans="2:6" ht="15">
      <c r="B93" s="150"/>
      <c r="C93" s="169"/>
      <c r="D93" s="150"/>
      <c r="E93" s="149"/>
      <c r="F93" s="150"/>
    </row>
    <row r="94" spans="2:6" ht="15">
      <c r="B94" s="150"/>
      <c r="C94" s="169"/>
      <c r="D94" s="150"/>
      <c r="E94" s="149"/>
      <c r="F94" s="150"/>
    </row>
    <row r="95" spans="2:6" ht="15">
      <c r="B95" s="150"/>
      <c r="C95" s="169"/>
      <c r="D95" s="150"/>
      <c r="E95" s="149"/>
      <c r="F95" s="150"/>
    </row>
    <row r="96" spans="2:6" ht="15">
      <c r="B96" s="150"/>
      <c r="C96" s="169"/>
      <c r="D96" s="150"/>
      <c r="E96" s="149"/>
      <c r="F96" s="150"/>
    </row>
    <row r="97" spans="2:6" ht="15">
      <c r="B97" s="150"/>
      <c r="C97" s="169"/>
      <c r="D97" s="150"/>
      <c r="E97" s="149"/>
      <c r="F97" s="150"/>
    </row>
    <row r="98" spans="2:6" ht="15">
      <c r="B98" s="150"/>
      <c r="C98" s="169"/>
      <c r="D98" s="150"/>
      <c r="E98" s="149"/>
      <c r="F98" s="150"/>
    </row>
    <row r="99" spans="2:6" ht="15">
      <c r="B99" s="150"/>
      <c r="C99" s="169"/>
      <c r="D99" s="150"/>
      <c r="E99" s="149"/>
      <c r="F99" s="150"/>
    </row>
    <row r="100" spans="2:6" ht="15">
      <c r="B100" s="150"/>
      <c r="C100" s="169"/>
      <c r="D100" s="150"/>
      <c r="E100" s="149"/>
      <c r="F100" s="150"/>
    </row>
    <row r="101" spans="2:6" ht="15">
      <c r="B101" s="150"/>
      <c r="C101" s="169"/>
      <c r="D101" s="150"/>
      <c r="E101" s="149"/>
      <c r="F101" s="150"/>
    </row>
    <row r="102" spans="2:6" ht="15">
      <c r="B102" s="150"/>
      <c r="C102" s="169"/>
      <c r="D102" s="150"/>
      <c r="E102" s="149"/>
      <c r="F102" s="150"/>
    </row>
    <row r="103" spans="2:6" ht="15">
      <c r="B103" s="150"/>
      <c r="C103" s="169"/>
      <c r="D103" s="150"/>
      <c r="E103" s="149"/>
      <c r="F103" s="150"/>
    </row>
    <row r="104" spans="2:6" ht="15">
      <c r="B104" s="150"/>
      <c r="C104" s="169"/>
      <c r="D104" s="150"/>
      <c r="E104" s="149"/>
      <c r="F104" s="150"/>
    </row>
    <row r="105" spans="2:6" ht="15">
      <c r="B105" s="150"/>
      <c r="C105" s="169"/>
      <c r="D105" s="150"/>
      <c r="E105" s="149"/>
      <c r="F105" s="150"/>
    </row>
    <row r="106" spans="2:6" ht="15">
      <c r="B106" s="150"/>
      <c r="C106" s="169"/>
      <c r="D106" s="150"/>
      <c r="E106" s="149"/>
      <c r="F106" s="150"/>
    </row>
    <row r="107" spans="2:6" ht="15">
      <c r="B107" s="150"/>
      <c r="C107" s="169"/>
      <c r="D107" s="150"/>
      <c r="E107" s="149"/>
      <c r="F107" s="150"/>
    </row>
    <row r="108" spans="2:6" ht="15">
      <c r="B108" s="150"/>
      <c r="C108" s="169"/>
      <c r="D108" s="150"/>
      <c r="E108" s="149"/>
      <c r="F108" s="150"/>
    </row>
    <row r="109" spans="2:6" ht="15">
      <c r="B109" s="150"/>
      <c r="C109" s="169"/>
      <c r="D109" s="150"/>
      <c r="E109" s="149"/>
      <c r="F109" s="150"/>
    </row>
    <row r="110" spans="2:6" ht="15">
      <c r="B110" s="150"/>
      <c r="C110" s="169"/>
      <c r="D110" s="150"/>
      <c r="E110" s="149"/>
      <c r="F110" s="150"/>
    </row>
    <row r="111" spans="2:6" ht="15">
      <c r="B111" s="150"/>
      <c r="C111" s="169"/>
      <c r="D111" s="150"/>
      <c r="E111" s="149"/>
      <c r="F111" s="150"/>
    </row>
    <row r="112" spans="2:6" ht="15">
      <c r="B112" s="150"/>
      <c r="C112" s="169"/>
      <c r="D112" s="150"/>
      <c r="E112" s="149"/>
      <c r="F112" s="150"/>
    </row>
    <row r="113" spans="2:6" ht="15">
      <c r="B113" s="150"/>
      <c r="C113" s="169"/>
      <c r="D113" s="150"/>
      <c r="E113" s="149"/>
      <c r="F113" s="150"/>
    </row>
    <row r="114" spans="2:6" ht="15">
      <c r="B114" s="150"/>
      <c r="C114" s="169"/>
      <c r="D114" s="150"/>
      <c r="E114" s="149"/>
      <c r="F114" s="150"/>
    </row>
    <row r="115" spans="2:6" ht="15">
      <c r="B115" s="150"/>
      <c r="C115" s="169"/>
      <c r="D115" s="150"/>
      <c r="E115" s="149"/>
      <c r="F115" s="150"/>
    </row>
    <row r="116" spans="2:6" ht="15">
      <c r="B116" s="150"/>
      <c r="C116" s="169"/>
      <c r="D116" s="150"/>
      <c r="E116" s="149"/>
      <c r="F116" s="150"/>
    </row>
    <row r="117" spans="2:6" ht="15">
      <c r="B117" s="150"/>
      <c r="C117" s="169"/>
      <c r="D117" s="150"/>
      <c r="E117" s="149"/>
      <c r="F117" s="150"/>
    </row>
    <row r="118" spans="2:6" ht="15">
      <c r="B118" s="150"/>
      <c r="C118" s="169"/>
      <c r="D118" s="150"/>
      <c r="E118" s="149"/>
      <c r="F118" s="150"/>
    </row>
    <row r="119" spans="2:6" ht="15">
      <c r="B119" s="150"/>
      <c r="C119" s="169"/>
      <c r="D119" s="150"/>
      <c r="E119" s="149"/>
      <c r="F119" s="150"/>
    </row>
    <row r="120" spans="2:6" ht="15">
      <c r="B120" s="150"/>
      <c r="C120" s="169"/>
      <c r="D120" s="150"/>
      <c r="E120" s="149"/>
      <c r="F120" s="150"/>
    </row>
    <row r="121" spans="2:6" ht="15">
      <c r="B121" s="150"/>
      <c r="C121" s="169"/>
      <c r="D121" s="150"/>
      <c r="E121" s="149"/>
      <c r="F121" s="150"/>
    </row>
    <row r="122" spans="2:6" ht="15">
      <c r="B122" s="150"/>
      <c r="C122" s="169"/>
      <c r="D122" s="150"/>
      <c r="E122" s="149"/>
      <c r="F122" s="150"/>
    </row>
    <row r="123" spans="2:6" ht="15">
      <c r="B123" s="150"/>
      <c r="C123" s="169"/>
      <c r="D123" s="150"/>
      <c r="E123" s="149"/>
      <c r="F123" s="150"/>
    </row>
    <row r="124" spans="2:6" ht="15">
      <c r="B124" s="150"/>
      <c r="C124" s="169"/>
      <c r="D124" s="150"/>
      <c r="E124" s="149"/>
      <c r="F124" s="150"/>
    </row>
    <row r="125" spans="2:6" ht="15">
      <c r="B125" s="150"/>
      <c r="C125" s="169"/>
      <c r="D125" s="150"/>
      <c r="E125" s="149"/>
      <c r="F125" s="150"/>
    </row>
    <row r="126" spans="2:6" ht="15">
      <c r="B126" s="150"/>
      <c r="C126" s="169"/>
      <c r="D126" s="150"/>
      <c r="E126" s="149"/>
      <c r="F126" s="150"/>
    </row>
    <row r="127" spans="2:6" ht="15">
      <c r="B127" s="150"/>
      <c r="C127" s="169"/>
      <c r="D127" s="150"/>
      <c r="E127" s="149"/>
      <c r="F127" s="150"/>
    </row>
    <row r="128" spans="2:6" ht="15">
      <c r="B128" s="150"/>
      <c r="C128" s="169"/>
      <c r="D128" s="150"/>
      <c r="E128" s="149"/>
      <c r="F128" s="150"/>
    </row>
    <row r="129" spans="2:6" ht="15">
      <c r="B129" s="150"/>
      <c r="C129" s="169"/>
      <c r="D129" s="150"/>
      <c r="E129" s="149"/>
      <c r="F129" s="150"/>
    </row>
    <row r="130" spans="2:6" ht="15">
      <c r="B130" s="150"/>
      <c r="C130" s="169"/>
      <c r="D130" s="150"/>
      <c r="E130" s="149"/>
      <c r="F130" s="150"/>
    </row>
    <row r="131" spans="2:6" ht="15">
      <c r="B131" s="150"/>
      <c r="C131" s="169"/>
      <c r="D131" s="150"/>
      <c r="E131" s="149"/>
      <c r="F131" s="150"/>
    </row>
    <row r="132" spans="2:6" ht="15">
      <c r="B132" s="150"/>
      <c r="C132" s="169"/>
      <c r="D132" s="150"/>
      <c r="E132" s="149"/>
      <c r="F132" s="150"/>
    </row>
    <row r="133" spans="2:6" ht="15">
      <c r="B133" s="150"/>
      <c r="C133" s="169"/>
      <c r="D133" s="150"/>
      <c r="E133" s="149"/>
      <c r="F133" s="150"/>
    </row>
    <row r="134" spans="2:6" ht="15">
      <c r="B134" s="150"/>
      <c r="C134" s="169"/>
      <c r="D134" s="150"/>
      <c r="E134" s="149"/>
      <c r="F134" s="150"/>
    </row>
    <row r="135" spans="2:6" ht="15">
      <c r="B135" s="150"/>
      <c r="C135" s="169"/>
      <c r="D135" s="150"/>
      <c r="E135" s="149"/>
      <c r="F135" s="150"/>
    </row>
    <row r="136" spans="2:6" ht="15">
      <c r="B136" s="150"/>
      <c r="C136" s="169"/>
      <c r="D136" s="150"/>
      <c r="E136" s="149"/>
      <c r="F136" s="150"/>
    </row>
    <row r="137" spans="2:6" ht="15">
      <c r="B137" s="150"/>
      <c r="C137" s="169"/>
      <c r="D137" s="150"/>
      <c r="E137" s="149"/>
      <c r="F137" s="150"/>
    </row>
    <row r="138" spans="2:6" ht="15">
      <c r="B138" s="150"/>
      <c r="C138" s="169"/>
      <c r="D138" s="150"/>
      <c r="E138" s="149"/>
      <c r="F138" s="150"/>
    </row>
    <row r="139" spans="2:6" ht="15">
      <c r="B139" s="150"/>
      <c r="C139" s="169"/>
      <c r="D139" s="150"/>
      <c r="E139" s="149"/>
      <c r="F139" s="150"/>
    </row>
    <row r="140" spans="2:6" ht="15">
      <c r="B140" s="150"/>
      <c r="C140" s="169"/>
      <c r="D140" s="150"/>
      <c r="E140" s="149"/>
      <c r="F140" s="150"/>
    </row>
    <row r="141" spans="2:6" ht="15">
      <c r="B141" s="150"/>
      <c r="C141" s="169"/>
      <c r="D141" s="150"/>
      <c r="E141" s="149"/>
      <c r="F141" s="150"/>
    </row>
    <row r="142" spans="2:6" ht="15">
      <c r="B142" s="150"/>
      <c r="C142" s="169"/>
      <c r="D142" s="150"/>
      <c r="E142" s="149"/>
      <c r="F142" s="150"/>
    </row>
    <row r="143" spans="2:6" ht="15">
      <c r="B143" s="150"/>
      <c r="C143" s="169"/>
      <c r="D143" s="150"/>
      <c r="E143" s="149"/>
      <c r="F143" s="150"/>
    </row>
    <row r="144" spans="2:6" ht="15">
      <c r="B144" s="150"/>
      <c r="C144" s="169"/>
      <c r="D144" s="150"/>
      <c r="E144" s="149"/>
      <c r="F144" s="150"/>
    </row>
    <row r="145" spans="2:6" ht="15">
      <c r="B145" s="150"/>
      <c r="C145" s="169"/>
      <c r="D145" s="150"/>
      <c r="E145" s="149"/>
      <c r="F145" s="150"/>
    </row>
    <row r="146" spans="2:6" ht="15">
      <c r="B146" s="150"/>
      <c r="C146" s="169"/>
      <c r="D146" s="150"/>
      <c r="E146" s="149"/>
      <c r="F146" s="150"/>
    </row>
    <row r="147" spans="2:6" ht="15">
      <c r="B147" s="150"/>
      <c r="C147" s="169"/>
      <c r="D147" s="150"/>
      <c r="E147" s="149"/>
      <c r="F147" s="150"/>
    </row>
    <row r="148" spans="2:6" ht="15">
      <c r="B148" s="150"/>
      <c r="C148" s="169"/>
      <c r="D148" s="150"/>
      <c r="E148" s="149"/>
      <c r="F148" s="150"/>
    </row>
    <row r="149" spans="2:6" ht="15">
      <c r="B149" s="150"/>
      <c r="C149" s="169"/>
      <c r="D149" s="150"/>
      <c r="E149" s="149"/>
      <c r="F149" s="150"/>
    </row>
    <row r="150" spans="2:6" ht="15">
      <c r="B150" s="150"/>
      <c r="C150" s="169"/>
      <c r="D150" s="150"/>
      <c r="E150" s="149"/>
      <c r="F150" s="150"/>
    </row>
    <row r="151" spans="2:6" ht="15">
      <c r="B151" s="150"/>
      <c r="C151" s="169"/>
      <c r="D151" s="150"/>
      <c r="E151" s="149"/>
      <c r="F151" s="150"/>
    </row>
    <row r="152" spans="2:6" ht="15">
      <c r="B152" s="150"/>
      <c r="C152" s="169"/>
      <c r="D152" s="150"/>
      <c r="E152" s="149"/>
      <c r="F152" s="150"/>
    </row>
    <row r="153" spans="2:6" ht="15">
      <c r="B153" s="150"/>
      <c r="C153" s="169"/>
      <c r="D153" s="150"/>
      <c r="E153" s="149"/>
      <c r="F153" s="150"/>
    </row>
    <row r="154" spans="2:6" ht="15">
      <c r="B154" s="150"/>
      <c r="C154" s="169"/>
      <c r="D154" s="150"/>
      <c r="E154" s="149"/>
      <c r="F154" s="150"/>
    </row>
    <row r="155" spans="2:6" ht="15">
      <c r="B155" s="150"/>
      <c r="C155" s="169"/>
      <c r="D155" s="150"/>
      <c r="E155" s="149"/>
      <c r="F155" s="150"/>
    </row>
    <row r="156" spans="2:6" ht="15">
      <c r="B156" s="150"/>
      <c r="C156" s="169"/>
      <c r="D156" s="150"/>
      <c r="E156" s="149"/>
      <c r="F156" s="150"/>
    </row>
    <row r="157" spans="2:6" ht="15">
      <c r="B157" s="150"/>
      <c r="C157" s="169"/>
      <c r="D157" s="150"/>
      <c r="E157" s="149"/>
      <c r="F157" s="150"/>
    </row>
    <row r="158" spans="2:6" ht="15">
      <c r="B158" s="150"/>
      <c r="C158" s="169"/>
      <c r="D158" s="150"/>
      <c r="E158" s="149"/>
      <c r="F158" s="150"/>
    </row>
    <row r="159" spans="2:6" ht="15">
      <c r="B159" s="150"/>
      <c r="C159" s="169"/>
      <c r="D159" s="150"/>
      <c r="E159" s="149"/>
      <c r="F159" s="150"/>
    </row>
    <row r="160" spans="2:6" ht="15">
      <c r="B160" s="150"/>
      <c r="C160" s="169"/>
      <c r="D160" s="150"/>
      <c r="E160" s="149"/>
      <c r="F160" s="150"/>
    </row>
    <row r="161" spans="2:6" ht="15">
      <c r="B161" s="150"/>
      <c r="C161" s="169"/>
      <c r="D161" s="150"/>
      <c r="E161" s="149"/>
      <c r="F161" s="150"/>
    </row>
    <row r="162" spans="2:6" ht="15">
      <c r="B162" s="150"/>
      <c r="C162" s="169"/>
      <c r="D162" s="150"/>
      <c r="E162" s="149"/>
      <c r="F162" s="150"/>
    </row>
    <row r="163" spans="2:6" ht="15">
      <c r="B163" s="150"/>
      <c r="C163" s="169"/>
      <c r="D163" s="150"/>
      <c r="E163" s="149"/>
      <c r="F163" s="150"/>
    </row>
    <row r="164" spans="2:6" ht="15">
      <c r="B164" s="150"/>
      <c r="C164" s="169"/>
      <c r="D164" s="150"/>
      <c r="E164" s="149"/>
      <c r="F164" s="150"/>
    </row>
    <row r="165" spans="2:6" ht="15">
      <c r="B165" s="150"/>
      <c r="C165" s="169"/>
      <c r="D165" s="150"/>
      <c r="E165" s="149"/>
      <c r="F165" s="150"/>
    </row>
    <row r="166" spans="2:6" ht="15">
      <c r="B166" s="150"/>
      <c r="C166" s="169"/>
      <c r="D166" s="150"/>
      <c r="E166" s="149"/>
      <c r="F166" s="150"/>
    </row>
    <row r="167" spans="2:6" ht="15">
      <c r="B167" s="150"/>
      <c r="C167" s="169"/>
      <c r="D167" s="150"/>
      <c r="E167" s="149"/>
      <c r="F167" s="150"/>
    </row>
    <row r="168" spans="2:6" ht="15">
      <c r="B168" s="150"/>
      <c r="C168" s="169"/>
      <c r="D168" s="150"/>
      <c r="E168" s="149"/>
      <c r="F168" s="150"/>
    </row>
    <row r="169" spans="2:6" ht="15">
      <c r="B169" s="150"/>
      <c r="C169" s="169"/>
      <c r="D169" s="150"/>
      <c r="E169" s="149"/>
      <c r="F169" s="150"/>
    </row>
    <row r="170" spans="2:6" ht="15">
      <c r="B170" s="150"/>
      <c r="C170" s="169"/>
      <c r="D170" s="150"/>
      <c r="E170" s="149"/>
      <c r="F170" s="150"/>
    </row>
    <row r="171" spans="2:6" ht="15">
      <c r="B171" s="150"/>
      <c r="C171" s="169"/>
      <c r="D171" s="150"/>
      <c r="E171" s="149"/>
      <c r="F171" s="150"/>
    </row>
    <row r="172" spans="2:6" ht="15">
      <c r="B172" s="150"/>
      <c r="C172" s="169"/>
      <c r="D172" s="150"/>
      <c r="E172" s="149"/>
      <c r="F172" s="150"/>
    </row>
    <row r="173" spans="2:6" ht="15">
      <c r="B173" s="150"/>
      <c r="C173" s="169"/>
      <c r="D173" s="150"/>
      <c r="E173" s="149"/>
      <c r="F173" s="150"/>
    </row>
    <row r="174" spans="2:6" ht="15">
      <c r="B174" s="150"/>
      <c r="C174" s="169"/>
      <c r="D174" s="150"/>
      <c r="E174" s="149"/>
      <c r="F174" s="150"/>
    </row>
    <row r="175" spans="2:6" ht="15">
      <c r="B175" s="150"/>
      <c r="C175" s="169"/>
      <c r="D175" s="150"/>
      <c r="E175" s="149"/>
      <c r="F175" s="150"/>
    </row>
    <row r="176" spans="2:6" ht="15">
      <c r="B176" s="150"/>
      <c r="C176" s="169"/>
      <c r="D176" s="150"/>
      <c r="E176" s="149"/>
      <c r="F176" s="150"/>
    </row>
    <row r="177" spans="2:6" ht="15">
      <c r="B177" s="150"/>
      <c r="C177" s="169"/>
      <c r="D177" s="150"/>
      <c r="E177" s="149"/>
      <c r="F177" s="150"/>
    </row>
    <row r="178" spans="2:6" ht="15">
      <c r="B178" s="150"/>
      <c r="C178" s="169"/>
      <c r="D178" s="150"/>
      <c r="E178" s="149"/>
      <c r="F178" s="150"/>
    </row>
    <row r="179" spans="2:6" ht="15">
      <c r="B179" s="150"/>
      <c r="C179" s="169"/>
      <c r="D179" s="150"/>
      <c r="E179" s="149"/>
      <c r="F179" s="150"/>
    </row>
    <row r="180" spans="2:6" ht="15">
      <c r="B180" s="150"/>
      <c r="C180" s="169"/>
      <c r="D180" s="150"/>
      <c r="E180" s="149"/>
      <c r="F180" s="150"/>
    </row>
    <row r="181" spans="2:6" ht="15">
      <c r="B181" s="150"/>
      <c r="C181" s="169"/>
      <c r="D181" s="150"/>
      <c r="E181" s="149"/>
      <c r="F181" s="150"/>
    </row>
    <row r="182" spans="2:6" ht="15">
      <c r="B182" s="150"/>
      <c r="C182" s="169"/>
      <c r="D182" s="150"/>
      <c r="E182" s="149"/>
      <c r="F182" s="150"/>
    </row>
    <row r="183" spans="2:6" ht="15">
      <c r="B183" s="150"/>
      <c r="C183" s="169"/>
      <c r="D183" s="150"/>
      <c r="E183" s="149"/>
      <c r="F183" s="150"/>
    </row>
    <row r="184" spans="2:6" ht="15">
      <c r="B184" s="150"/>
      <c r="C184" s="169"/>
      <c r="D184" s="150"/>
      <c r="E184" s="149"/>
      <c r="F184" s="150"/>
    </row>
    <row r="185" spans="2:6" ht="15">
      <c r="B185" s="150"/>
      <c r="C185" s="169"/>
      <c r="D185" s="150"/>
      <c r="E185" s="149"/>
      <c r="F185" s="150"/>
    </row>
    <row r="186" spans="2:6" ht="15">
      <c r="B186" s="150"/>
      <c r="C186" s="169"/>
      <c r="D186" s="150"/>
      <c r="E186" s="149"/>
      <c r="F186" s="150"/>
    </row>
    <row r="187" spans="2:6" ht="15">
      <c r="B187" s="150"/>
      <c r="C187" s="169"/>
      <c r="D187" s="150"/>
      <c r="E187" s="149"/>
      <c r="F187" s="150"/>
    </row>
    <row r="188" spans="2:6" ht="15">
      <c r="B188" s="150"/>
      <c r="C188" s="169"/>
      <c r="D188" s="150"/>
      <c r="E188" s="149"/>
      <c r="F188" s="150"/>
    </row>
    <row r="189" spans="2:6" ht="15">
      <c r="B189" s="150"/>
      <c r="C189" s="169"/>
      <c r="D189" s="150"/>
      <c r="E189" s="149"/>
      <c r="F189" s="150"/>
    </row>
    <row r="190" spans="2:6" ht="15">
      <c r="B190" s="150"/>
      <c r="C190" s="169"/>
      <c r="D190" s="150"/>
      <c r="E190" s="149"/>
      <c r="F190" s="150"/>
    </row>
    <row r="191" spans="2:6" ht="15">
      <c r="B191" s="150"/>
      <c r="C191" s="169"/>
      <c r="D191" s="150"/>
      <c r="E191" s="149"/>
      <c r="F191" s="150"/>
    </row>
    <row r="192" spans="2:6" ht="15">
      <c r="B192" s="150"/>
      <c r="C192" s="169"/>
      <c r="D192" s="150"/>
      <c r="E192" s="149"/>
      <c r="F192" s="150"/>
    </row>
    <row r="193" spans="2:6" ht="15">
      <c r="B193" s="150"/>
      <c r="C193" s="169"/>
      <c r="D193" s="150"/>
      <c r="E193" s="149"/>
      <c r="F193" s="150"/>
    </row>
    <row r="194" spans="2:6" ht="15">
      <c r="B194" s="150"/>
      <c r="C194" s="169"/>
      <c r="D194" s="150"/>
      <c r="E194" s="149"/>
      <c r="F194" s="150"/>
    </row>
    <row r="195" spans="2:6" ht="15">
      <c r="B195" s="150"/>
      <c r="C195" s="169"/>
      <c r="D195" s="150"/>
      <c r="E195" s="149"/>
      <c r="F195" s="150"/>
    </row>
    <row r="196" spans="2:6" ht="15">
      <c r="B196" s="150"/>
      <c r="C196" s="169"/>
      <c r="D196" s="150"/>
      <c r="E196" s="149"/>
      <c r="F196" s="150"/>
    </row>
    <row r="197" spans="2:6" ht="15">
      <c r="B197" s="150"/>
      <c r="C197" s="169"/>
      <c r="D197" s="150"/>
      <c r="E197" s="149"/>
      <c r="F197" s="150"/>
    </row>
    <row r="198" spans="2:6" ht="15">
      <c r="B198" s="150"/>
      <c r="C198" s="169"/>
      <c r="D198" s="150"/>
      <c r="E198" s="149"/>
      <c r="F198" s="150"/>
    </row>
    <row r="199" spans="2:6" ht="15">
      <c r="B199" s="150"/>
      <c r="C199" s="169"/>
      <c r="D199" s="150"/>
      <c r="E199" s="149"/>
      <c r="F199" s="150"/>
    </row>
    <row r="200" spans="2:6" ht="15">
      <c r="B200" s="150"/>
      <c r="C200" s="169"/>
      <c r="D200" s="150"/>
      <c r="E200" s="149"/>
      <c r="F200" s="150"/>
    </row>
    <row r="201" spans="2:6" ht="15">
      <c r="B201" s="150"/>
      <c r="C201" s="169"/>
      <c r="D201" s="150"/>
      <c r="E201" s="149"/>
      <c r="F201" s="150"/>
    </row>
    <row r="202" spans="2:6" ht="15">
      <c r="B202" s="150"/>
      <c r="C202" s="169"/>
      <c r="D202" s="150"/>
      <c r="E202" s="149"/>
      <c r="F202" s="150"/>
    </row>
    <row r="203" spans="2:6" ht="15">
      <c r="B203" s="150"/>
      <c r="C203" s="169"/>
      <c r="D203" s="150"/>
      <c r="E203" s="149"/>
      <c r="F203" s="150"/>
    </row>
    <row r="204" spans="2:6" ht="15">
      <c r="B204" s="150"/>
      <c r="C204" s="169"/>
      <c r="D204" s="150"/>
      <c r="E204" s="149"/>
      <c r="F204" s="150"/>
    </row>
    <row r="205" spans="2:6" ht="15">
      <c r="B205" s="150"/>
      <c r="C205" s="169"/>
      <c r="D205" s="150"/>
      <c r="E205" s="149"/>
      <c r="F205" s="150"/>
    </row>
    <row r="206" spans="2:6" ht="15">
      <c r="B206" s="150"/>
      <c r="C206" s="169"/>
      <c r="D206" s="150"/>
      <c r="E206" s="149"/>
      <c r="F206" s="150"/>
    </row>
    <row r="207" spans="2:6" ht="15">
      <c r="B207" s="150"/>
      <c r="C207" s="169"/>
      <c r="D207" s="150"/>
      <c r="E207" s="149"/>
      <c r="F207" s="150"/>
    </row>
    <row r="208" spans="2:6" ht="15">
      <c r="B208" s="150"/>
      <c r="C208" s="169"/>
      <c r="D208" s="150"/>
      <c r="E208" s="149"/>
      <c r="F208" s="150"/>
    </row>
    <row r="209" spans="2:6" ht="15">
      <c r="B209" s="150"/>
      <c r="C209" s="169"/>
      <c r="D209" s="150"/>
      <c r="E209" s="149"/>
      <c r="F209" s="150"/>
    </row>
    <row r="210" spans="2:6" ht="15">
      <c r="B210" s="150"/>
      <c r="C210" s="169"/>
      <c r="D210" s="150"/>
      <c r="E210" s="149"/>
      <c r="F210" s="150"/>
    </row>
    <row r="211" spans="2:6" ht="15">
      <c r="B211" s="150"/>
      <c r="C211" s="169"/>
      <c r="D211" s="150"/>
      <c r="E211" s="149"/>
      <c r="F211" s="150"/>
    </row>
    <row r="212" spans="2:6" ht="15">
      <c r="B212" s="150"/>
      <c r="C212" s="169"/>
      <c r="D212" s="150"/>
      <c r="E212" s="149"/>
      <c r="F212" s="150"/>
    </row>
    <row r="213" spans="2:6" ht="15">
      <c r="B213" s="150"/>
      <c r="C213" s="169"/>
      <c r="D213" s="150"/>
      <c r="E213" s="149"/>
      <c r="F213" s="150"/>
    </row>
    <row r="214" spans="2:6" ht="15">
      <c r="B214" s="150"/>
      <c r="C214" s="169"/>
      <c r="D214" s="150"/>
      <c r="E214" s="149"/>
      <c r="F214" s="150"/>
    </row>
    <row r="215" spans="2:6" ht="15">
      <c r="B215" s="150"/>
      <c r="C215" s="169"/>
      <c r="D215" s="150"/>
      <c r="E215" s="149"/>
      <c r="F215" s="150"/>
    </row>
    <row r="216" spans="2:6" ht="15">
      <c r="B216" s="150"/>
      <c r="C216" s="169"/>
      <c r="D216" s="150"/>
      <c r="E216" s="149"/>
      <c r="F216" s="150"/>
    </row>
    <row r="217" spans="2:6" ht="15">
      <c r="B217" s="150"/>
      <c r="C217" s="169"/>
      <c r="D217" s="150"/>
      <c r="E217" s="149"/>
      <c r="F217" s="150"/>
    </row>
    <row r="218" spans="2:6" ht="15">
      <c r="B218" s="150"/>
      <c r="C218" s="169"/>
      <c r="D218" s="150"/>
      <c r="E218" s="149"/>
      <c r="F218" s="150"/>
    </row>
    <row r="219" spans="2:6" ht="15">
      <c r="B219" s="150"/>
      <c r="C219" s="169"/>
      <c r="D219" s="150"/>
      <c r="E219" s="149"/>
      <c r="F219" s="150"/>
    </row>
    <row r="220" spans="2:6" ht="12.75" customHeight="1">
      <c r="B220" s="150"/>
      <c r="C220" s="169"/>
      <c r="D220" s="150"/>
      <c r="E220" s="149"/>
      <c r="F220" s="150"/>
    </row>
    <row r="221" spans="2:6" ht="15">
      <c r="B221" s="150"/>
      <c r="C221" s="169"/>
      <c r="D221" s="150"/>
      <c r="E221" s="149"/>
      <c r="F221" s="150"/>
    </row>
    <row r="222" spans="2:6" ht="15">
      <c r="B222" s="150"/>
      <c r="C222" s="169"/>
      <c r="D222" s="150"/>
      <c r="E222" s="149"/>
      <c r="F222" s="150"/>
    </row>
    <row r="223" spans="2:6" ht="15">
      <c r="B223" s="150"/>
      <c r="C223" s="169"/>
      <c r="D223" s="150"/>
      <c r="E223" s="149"/>
      <c r="F223" s="150"/>
    </row>
    <row r="224" spans="2:6" ht="15" customHeight="1">
      <c r="B224" s="150"/>
      <c r="C224" s="169"/>
      <c r="D224" s="150"/>
      <c r="E224" s="149"/>
      <c r="F224" s="150"/>
    </row>
    <row r="225" spans="2:6" ht="15">
      <c r="B225" s="150"/>
      <c r="C225" s="169"/>
      <c r="D225" s="150"/>
      <c r="E225" s="149"/>
      <c r="F225" s="150"/>
    </row>
    <row r="226" spans="2:6" ht="15">
      <c r="B226" s="150"/>
      <c r="C226" s="169"/>
      <c r="D226" s="150"/>
      <c r="E226" s="149"/>
      <c r="F226" s="150"/>
    </row>
    <row r="227" spans="2:6" ht="15">
      <c r="B227" s="150"/>
      <c r="C227" s="169"/>
      <c r="D227" s="150"/>
      <c r="E227" s="149"/>
      <c r="F227" s="150"/>
    </row>
    <row r="228" spans="2:6" ht="15">
      <c r="B228" s="150"/>
      <c r="C228" s="169"/>
      <c r="D228" s="150"/>
      <c r="E228" s="149"/>
      <c r="F228" s="150"/>
    </row>
    <row r="229" spans="2:6" ht="15">
      <c r="B229" s="150"/>
      <c r="C229" s="169"/>
      <c r="D229" s="150"/>
      <c r="E229" s="149"/>
      <c r="F229" s="150"/>
    </row>
    <row r="230" spans="2:6" ht="15">
      <c r="B230" s="150"/>
      <c r="C230" s="169"/>
      <c r="D230" s="150"/>
      <c r="E230" s="149"/>
      <c r="F230" s="150"/>
    </row>
    <row r="231" spans="2:6" ht="15">
      <c r="B231" s="150"/>
      <c r="C231" s="169"/>
      <c r="D231" s="150"/>
      <c r="E231" s="149"/>
      <c r="F231" s="150"/>
    </row>
    <row r="232" spans="2:6" ht="15">
      <c r="B232" s="150"/>
      <c r="C232" s="169"/>
      <c r="D232" s="150"/>
      <c r="E232" s="149"/>
      <c r="F232" s="150"/>
    </row>
    <row r="233" spans="2:6" ht="15">
      <c r="B233" s="150"/>
      <c r="C233" s="169"/>
      <c r="D233" s="150"/>
      <c r="E233" s="149"/>
      <c r="F233" s="150"/>
    </row>
    <row r="234" spans="2:6" ht="15">
      <c r="B234" s="150"/>
      <c r="C234" s="169"/>
      <c r="D234" s="150"/>
      <c r="E234" s="149"/>
      <c r="F234" s="150"/>
    </row>
    <row r="235" spans="2:6" ht="15">
      <c r="B235" s="150"/>
      <c r="C235" s="169"/>
      <c r="D235" s="150"/>
      <c r="E235" s="149"/>
      <c r="F235" s="150"/>
    </row>
    <row r="236" spans="2:6" ht="15">
      <c r="B236" s="150"/>
      <c r="C236" s="169"/>
      <c r="D236" s="150"/>
      <c r="E236" s="149"/>
      <c r="F236" s="150"/>
    </row>
    <row r="237" spans="2:6" ht="15">
      <c r="B237" s="150"/>
      <c r="C237" s="169"/>
      <c r="D237" s="150"/>
      <c r="E237" s="149"/>
      <c r="F237" s="150"/>
    </row>
    <row r="238" spans="2:6" ht="15">
      <c r="B238" s="150"/>
      <c r="C238" s="169"/>
      <c r="D238" s="150"/>
      <c r="E238" s="149"/>
      <c r="F238" s="150"/>
    </row>
    <row r="239" spans="2:6" ht="15">
      <c r="B239" s="150"/>
      <c r="C239" s="169"/>
      <c r="D239" s="150"/>
      <c r="E239" s="149"/>
      <c r="F239" s="150"/>
    </row>
    <row r="240" spans="2:6" ht="15">
      <c r="B240" s="150"/>
      <c r="C240" s="169"/>
      <c r="D240" s="150"/>
      <c r="E240" s="149"/>
      <c r="F240" s="150"/>
    </row>
    <row r="241" spans="2:6" ht="15">
      <c r="B241" s="150"/>
      <c r="C241" s="169"/>
      <c r="D241" s="150"/>
      <c r="E241" s="149"/>
      <c r="F241" s="150"/>
    </row>
    <row r="242" spans="2:6" ht="15">
      <c r="B242" s="150"/>
      <c r="C242" s="169"/>
      <c r="D242" s="150"/>
      <c r="E242" s="149"/>
      <c r="F242" s="150"/>
    </row>
    <row r="243" spans="2:6" ht="15">
      <c r="B243" s="150"/>
      <c r="C243" s="169"/>
      <c r="D243" s="150"/>
      <c r="E243" s="149"/>
      <c r="F243" s="150"/>
    </row>
    <row r="244" spans="2:6" ht="15">
      <c r="B244" s="150"/>
      <c r="C244" s="169"/>
      <c r="D244" s="150"/>
      <c r="E244" s="149"/>
      <c r="F244" s="150"/>
    </row>
    <row r="245" spans="2:6" ht="15">
      <c r="B245" s="150"/>
      <c r="C245" s="169"/>
      <c r="D245" s="150"/>
      <c r="E245" s="149"/>
      <c r="F245" s="150"/>
    </row>
    <row r="246" spans="2:6" ht="15">
      <c r="B246" s="150"/>
      <c r="C246" s="169"/>
      <c r="D246" s="150"/>
      <c r="E246" s="149"/>
      <c r="F246" s="150"/>
    </row>
    <row r="247" spans="2:6" ht="15">
      <c r="B247" s="150"/>
      <c r="C247" s="169"/>
      <c r="D247" s="150"/>
      <c r="E247" s="149"/>
      <c r="F247" s="150"/>
    </row>
    <row r="248" spans="2:6" ht="15">
      <c r="B248" s="150"/>
      <c r="C248" s="169"/>
      <c r="D248" s="150"/>
      <c r="E248" s="149"/>
      <c r="F248" s="150"/>
    </row>
    <row r="249" spans="2:6" ht="15">
      <c r="B249" s="150"/>
      <c r="C249" s="169"/>
      <c r="D249" s="150"/>
      <c r="E249" s="150"/>
      <c r="F249" s="150"/>
    </row>
    <row r="250" spans="2:6" ht="15">
      <c r="B250" s="150"/>
      <c r="C250" s="169"/>
      <c r="D250" s="150"/>
      <c r="E250" s="150"/>
      <c r="F250" s="150"/>
    </row>
    <row r="251" spans="2:6" ht="15">
      <c r="B251" s="150"/>
      <c r="C251" s="169"/>
      <c r="D251" s="150"/>
      <c r="E251" s="150"/>
      <c r="F251" s="150"/>
    </row>
    <row r="252" spans="2:6" ht="15">
      <c r="B252" s="150"/>
      <c r="C252" s="169"/>
      <c r="D252" s="150"/>
      <c r="E252" s="150"/>
      <c r="F252" s="150"/>
    </row>
    <row r="253" spans="2:6" ht="15">
      <c r="B253" s="150"/>
      <c r="C253" s="169"/>
      <c r="D253" s="150"/>
      <c r="E253" s="150"/>
      <c r="F253" s="150"/>
    </row>
    <row r="254" spans="2:6" ht="15">
      <c r="B254" s="150"/>
      <c r="C254" s="169"/>
      <c r="D254" s="150"/>
      <c r="E254" s="150"/>
      <c r="F254" s="150"/>
    </row>
    <row r="255" spans="2:6" ht="15">
      <c r="B255" s="150"/>
      <c r="C255" s="169"/>
      <c r="D255" s="150"/>
      <c r="E255" s="150"/>
      <c r="F255" s="150"/>
    </row>
    <row r="256" spans="2:6" ht="15">
      <c r="B256" s="150"/>
      <c r="C256" s="169"/>
      <c r="D256" s="150"/>
      <c r="E256" s="150"/>
      <c r="F256" s="150"/>
    </row>
    <row r="257" spans="2:6" ht="15">
      <c r="B257" s="150"/>
      <c r="C257" s="169"/>
      <c r="D257" s="150"/>
      <c r="E257" s="150"/>
      <c r="F257" s="150"/>
    </row>
    <row r="258" spans="2:6" ht="15">
      <c r="B258" s="150"/>
      <c r="C258" s="169"/>
      <c r="D258" s="150"/>
      <c r="E258" s="150"/>
      <c r="F258" s="150"/>
    </row>
    <row r="259" spans="2:6" ht="15">
      <c r="B259" s="150"/>
      <c r="C259" s="169"/>
      <c r="D259" s="150"/>
      <c r="E259" s="150"/>
      <c r="F259" s="150"/>
    </row>
    <row r="260" spans="2:6" ht="15">
      <c r="B260" s="150"/>
      <c r="C260" s="169"/>
      <c r="D260" s="150"/>
      <c r="E260" s="150"/>
      <c r="F260" s="150"/>
    </row>
    <row r="261" spans="2:6" ht="15">
      <c r="B261" s="150"/>
      <c r="C261" s="169"/>
      <c r="D261" s="150"/>
      <c r="E261" s="150"/>
      <c r="F261" s="150"/>
    </row>
    <row r="262" spans="2:6" ht="15">
      <c r="B262" s="150"/>
      <c r="C262" s="169"/>
      <c r="D262" s="150"/>
      <c r="E262" s="150"/>
      <c r="F262" s="150"/>
    </row>
    <row r="263" spans="2:6" ht="15">
      <c r="B263" s="150"/>
      <c r="C263" s="169"/>
      <c r="D263" s="150"/>
      <c r="E263" s="150"/>
      <c r="F263" s="150"/>
    </row>
    <row r="264" spans="2:6" ht="15">
      <c r="B264" s="150"/>
      <c r="C264" s="169"/>
      <c r="D264" s="150"/>
      <c r="E264" s="150"/>
      <c r="F264" s="150"/>
    </row>
    <row r="265" spans="2:6" ht="13.5" customHeight="1">
      <c r="B265" s="150"/>
      <c r="C265" s="169"/>
      <c r="D265" s="150"/>
      <c r="E265" s="150"/>
      <c r="F265" s="150"/>
    </row>
    <row r="266" spans="2:6" ht="12.75" customHeight="1">
      <c r="B266" s="150"/>
      <c r="C266" s="169"/>
      <c r="D266" s="150"/>
      <c r="E266" s="150"/>
      <c r="F266" s="150"/>
    </row>
    <row r="267" spans="2:6" ht="12.75" customHeight="1">
      <c r="B267" s="150"/>
      <c r="C267" s="169"/>
      <c r="D267" s="150"/>
      <c r="E267" s="150"/>
      <c r="F267" s="150"/>
    </row>
    <row r="268" spans="2:6" ht="15">
      <c r="B268" s="150"/>
      <c r="C268" s="169"/>
      <c r="D268" s="150"/>
      <c r="E268" s="150"/>
      <c r="F268" s="150"/>
    </row>
    <row r="269" spans="2:6" ht="15">
      <c r="B269" s="150"/>
      <c r="C269" s="169"/>
      <c r="D269" s="150"/>
      <c r="E269" s="150"/>
      <c r="F269" s="150"/>
    </row>
    <row r="270" spans="2:6" ht="15">
      <c r="B270" s="150"/>
      <c r="C270" s="169"/>
      <c r="D270" s="150"/>
      <c r="E270" s="150"/>
      <c r="F270" s="150"/>
    </row>
    <row r="271" spans="2:6" ht="15">
      <c r="B271" s="150"/>
      <c r="C271" s="169"/>
      <c r="D271" s="150"/>
      <c r="E271" s="150"/>
      <c r="F271" s="150"/>
    </row>
    <row r="272" spans="2:6" ht="15">
      <c r="B272" s="150"/>
      <c r="C272" s="169"/>
      <c r="D272" s="150"/>
      <c r="E272" s="150"/>
      <c r="F272" s="150"/>
    </row>
    <row r="273" spans="2:6" ht="27.75" customHeight="1">
      <c r="B273" s="150"/>
      <c r="C273" s="169"/>
      <c r="D273" s="150"/>
      <c r="E273" s="150"/>
      <c r="F273" s="150"/>
    </row>
    <row r="274" spans="2:6" ht="15">
      <c r="B274" s="150"/>
      <c r="C274" s="169"/>
      <c r="D274" s="150"/>
      <c r="E274" s="150"/>
      <c r="F274" s="150"/>
    </row>
    <row r="275" spans="2:6" ht="15">
      <c r="B275" s="150"/>
      <c r="C275" s="169"/>
      <c r="D275" s="150"/>
      <c r="E275" s="150"/>
      <c r="F275" s="150"/>
    </row>
    <row r="276" spans="2:6" ht="15">
      <c r="B276" s="150"/>
      <c r="C276" s="169"/>
      <c r="D276" s="150"/>
      <c r="E276" s="150"/>
      <c r="F276" s="150"/>
    </row>
    <row r="277" spans="2:6" ht="15">
      <c r="B277" s="150"/>
      <c r="C277" s="169"/>
      <c r="D277" s="150"/>
      <c r="E277" s="150"/>
      <c r="F277" s="150"/>
    </row>
    <row r="278" spans="2:6" ht="15">
      <c r="B278" s="150"/>
      <c r="C278" s="169"/>
      <c r="D278" s="150"/>
      <c r="E278" s="150"/>
      <c r="F278" s="150"/>
    </row>
    <row r="279" spans="2:6" ht="15">
      <c r="B279" s="150"/>
      <c r="C279" s="169"/>
      <c r="D279" s="150"/>
      <c r="E279" s="150"/>
      <c r="F279" s="150"/>
    </row>
    <row r="280" spans="2:6" ht="15">
      <c r="B280" s="150"/>
      <c r="C280" s="169"/>
      <c r="D280" s="150"/>
      <c r="E280" s="150"/>
      <c r="F280" s="150"/>
    </row>
    <row r="281" spans="2:6" ht="15">
      <c r="B281" s="150"/>
      <c r="C281" s="169"/>
      <c r="D281" s="150"/>
      <c r="E281" s="150"/>
      <c r="F281" s="150"/>
    </row>
    <row r="282" spans="2:6" ht="15">
      <c r="B282" s="150"/>
      <c r="C282" s="169"/>
      <c r="D282" s="150"/>
      <c r="E282" s="150"/>
      <c r="F282" s="150"/>
    </row>
    <row r="283" spans="2:6" ht="15">
      <c r="B283" s="150"/>
      <c r="C283" s="169"/>
      <c r="D283" s="150"/>
      <c r="E283" s="150"/>
      <c r="F283" s="150"/>
    </row>
    <row r="284" spans="2:6" ht="15">
      <c r="B284" s="150"/>
      <c r="C284" s="169"/>
      <c r="D284" s="150"/>
      <c r="E284" s="150"/>
      <c r="F284" s="150"/>
    </row>
    <row r="285" spans="2:6" ht="15">
      <c r="B285" s="150"/>
      <c r="C285" s="169"/>
      <c r="D285" s="150"/>
      <c r="E285" s="150"/>
      <c r="F285" s="150"/>
    </row>
    <row r="286" spans="2:6" ht="15">
      <c r="B286" s="150"/>
      <c r="C286" s="169"/>
      <c r="D286" s="150"/>
      <c r="E286" s="150"/>
      <c r="F286" s="150"/>
    </row>
    <row r="287" spans="2:6" ht="15">
      <c r="B287" s="150"/>
      <c r="C287" s="169"/>
      <c r="D287" s="150"/>
      <c r="E287" s="150"/>
      <c r="F287" s="150"/>
    </row>
    <row r="288" spans="2:6" ht="15">
      <c r="B288" s="150"/>
      <c r="C288" s="169"/>
      <c r="D288" s="150"/>
      <c r="E288" s="150"/>
      <c r="F288" s="150"/>
    </row>
    <row r="289" spans="2:6" ht="15">
      <c r="B289" s="150"/>
      <c r="C289" s="169"/>
      <c r="D289" s="150"/>
      <c r="E289" s="150"/>
      <c r="F289" s="150"/>
    </row>
    <row r="290" spans="2:6" ht="15">
      <c r="B290" s="150"/>
      <c r="C290" s="169"/>
      <c r="D290" s="150"/>
      <c r="E290" s="150"/>
      <c r="F290" s="150"/>
    </row>
    <row r="291" spans="2:6" ht="15">
      <c r="B291" s="150"/>
      <c r="C291" s="169"/>
      <c r="D291" s="150"/>
      <c r="E291" s="150"/>
      <c r="F291" s="150"/>
    </row>
    <row r="292" spans="2:6" ht="14.25" customHeight="1">
      <c r="B292" s="150"/>
      <c r="C292" s="169"/>
      <c r="D292" s="150"/>
      <c r="E292" s="150"/>
      <c r="F292" s="150"/>
    </row>
    <row r="293" spans="2:6" ht="15">
      <c r="B293" s="150"/>
      <c r="C293" s="169"/>
      <c r="D293" s="150"/>
      <c r="E293" s="150"/>
      <c r="F293" s="150"/>
    </row>
    <row r="294" spans="2:6" ht="15">
      <c r="B294" s="150"/>
      <c r="C294" s="169"/>
      <c r="D294" s="150"/>
      <c r="E294" s="150"/>
      <c r="F294" s="150"/>
    </row>
    <row r="296" spans="1:6" s="46" customFormat="1" ht="15">
      <c r="A296" s="30"/>
      <c r="B296" s="151"/>
      <c r="C296" s="170"/>
      <c r="D296" s="151"/>
      <c r="E296" s="151"/>
      <c r="F296" s="151"/>
    </row>
    <row r="297" spans="1:6" s="46" customFormat="1" ht="15">
      <c r="A297" s="30"/>
      <c r="B297" s="151"/>
      <c r="C297" s="170"/>
      <c r="D297" s="151"/>
      <c r="E297" s="151"/>
      <c r="F297" s="151"/>
    </row>
    <row r="298" spans="1:6" s="46" customFormat="1" ht="15">
      <c r="A298" s="30"/>
      <c r="B298" s="151"/>
      <c r="C298" s="170"/>
      <c r="D298" s="151"/>
      <c r="E298" s="151"/>
      <c r="F298" s="151"/>
    </row>
    <row r="299" spans="1:6" s="46" customFormat="1" ht="15">
      <c r="A299" s="30"/>
      <c r="B299" s="151"/>
      <c r="C299" s="170"/>
      <c r="D299" s="151"/>
      <c r="E299" s="151"/>
      <c r="F299" s="151"/>
    </row>
    <row r="300" spans="1:6" s="46" customFormat="1" ht="15">
      <c r="A300" s="30"/>
      <c r="B300" s="151"/>
      <c r="C300" s="170"/>
      <c r="D300" s="151"/>
      <c r="E300" s="151"/>
      <c r="F300" s="151"/>
    </row>
    <row r="301" spans="1:6" s="46" customFormat="1" ht="15">
      <c r="A301" s="30"/>
      <c r="B301" s="151"/>
      <c r="C301" s="170"/>
      <c r="D301" s="151"/>
      <c r="E301" s="151"/>
      <c r="F301" s="151"/>
    </row>
    <row r="302" spans="1:6" s="46" customFormat="1" ht="15">
      <c r="A302" s="30"/>
      <c r="B302" s="151"/>
      <c r="C302" s="170"/>
      <c r="D302" s="151"/>
      <c r="E302" s="151"/>
      <c r="F302" s="151"/>
    </row>
    <row r="303" spans="1:6" s="46" customFormat="1" ht="15">
      <c r="A303" s="30"/>
      <c r="B303" s="151"/>
      <c r="C303" s="170"/>
      <c r="D303" s="151"/>
      <c r="E303" s="151"/>
      <c r="F303" s="151"/>
    </row>
    <row r="304" spans="1:6" s="46" customFormat="1" ht="15">
      <c r="A304" s="30"/>
      <c r="B304" s="151"/>
      <c r="C304" s="170"/>
      <c r="D304" s="151"/>
      <c r="E304" s="151"/>
      <c r="F304" s="151"/>
    </row>
    <row r="305" spans="1:6" s="46" customFormat="1" ht="15">
      <c r="A305" s="30"/>
      <c r="B305" s="151"/>
      <c r="C305" s="170"/>
      <c r="D305" s="151"/>
      <c r="E305" s="151"/>
      <c r="F305" s="151"/>
    </row>
    <row r="306" spans="1:6" s="46" customFormat="1" ht="15">
      <c r="A306" s="30"/>
      <c r="B306" s="151"/>
      <c r="C306" s="170"/>
      <c r="D306" s="151"/>
      <c r="E306" s="151"/>
      <c r="F306" s="151"/>
    </row>
    <row r="307" spans="1:6" s="46" customFormat="1" ht="15">
      <c r="A307" s="30"/>
      <c r="B307" s="151"/>
      <c r="C307" s="170"/>
      <c r="D307" s="151"/>
      <c r="E307" s="151"/>
      <c r="F307" s="151"/>
    </row>
    <row r="308" spans="1:6" s="46" customFormat="1" ht="15">
      <c r="A308" s="30"/>
      <c r="B308" s="151"/>
      <c r="C308" s="170"/>
      <c r="D308" s="151"/>
      <c r="E308" s="151"/>
      <c r="F308" s="151"/>
    </row>
    <row r="309" spans="1:6" s="46" customFormat="1" ht="15">
      <c r="A309" s="30"/>
      <c r="B309" s="151"/>
      <c r="C309" s="170"/>
      <c r="D309" s="151"/>
      <c r="E309" s="151"/>
      <c r="F309" s="151"/>
    </row>
    <row r="310" spans="1:6" s="46" customFormat="1" ht="15">
      <c r="A310" s="30"/>
      <c r="B310" s="151"/>
      <c r="C310" s="170"/>
      <c r="D310" s="151"/>
      <c r="E310" s="151"/>
      <c r="F310" s="151"/>
    </row>
    <row r="311" spans="1:6" s="46" customFormat="1" ht="15">
      <c r="A311" s="30"/>
      <c r="B311" s="151"/>
      <c r="C311" s="170"/>
      <c r="D311" s="151"/>
      <c r="E311" s="151"/>
      <c r="F311" s="151"/>
    </row>
    <row r="312" spans="1:6" s="46" customFormat="1" ht="15">
      <c r="A312" s="30"/>
      <c r="B312" s="151"/>
      <c r="C312" s="170"/>
      <c r="D312" s="151"/>
      <c r="E312" s="151"/>
      <c r="F312" s="151"/>
    </row>
    <row r="313" spans="1:6" s="46" customFormat="1" ht="15">
      <c r="A313" s="30"/>
      <c r="B313" s="151"/>
      <c r="C313" s="170"/>
      <c r="D313" s="151"/>
      <c r="E313" s="151"/>
      <c r="F313" s="151"/>
    </row>
    <row r="314" spans="1:6" s="46" customFormat="1" ht="15">
      <c r="A314" s="30"/>
      <c r="B314" s="151"/>
      <c r="C314" s="170"/>
      <c r="D314" s="151"/>
      <c r="E314" s="151"/>
      <c r="F314" s="151"/>
    </row>
    <row r="315" spans="1:6" s="46" customFormat="1" ht="15">
      <c r="A315" s="30"/>
      <c r="B315" s="151"/>
      <c r="C315" s="170"/>
      <c r="D315" s="151"/>
      <c r="E315" s="151"/>
      <c r="F315" s="151"/>
    </row>
    <row r="316" spans="1:6" s="46" customFormat="1" ht="15">
      <c r="A316" s="30"/>
      <c r="B316" s="151"/>
      <c r="C316" s="170"/>
      <c r="D316" s="151"/>
      <c r="E316" s="151"/>
      <c r="F316" s="151"/>
    </row>
    <row r="317" spans="1:6" s="46" customFormat="1" ht="15">
      <c r="A317" s="30"/>
      <c r="B317" s="151"/>
      <c r="C317" s="170"/>
      <c r="D317" s="151"/>
      <c r="E317" s="151"/>
      <c r="F317" s="151"/>
    </row>
    <row r="318" spans="1:6" s="46" customFormat="1" ht="15">
      <c r="A318" s="30"/>
      <c r="B318" s="151"/>
      <c r="C318" s="170"/>
      <c r="D318" s="151"/>
      <c r="E318" s="151"/>
      <c r="F318" s="151"/>
    </row>
    <row r="319" spans="1:6" s="46" customFormat="1" ht="15">
      <c r="A319" s="30"/>
      <c r="B319" s="151"/>
      <c r="C319" s="170"/>
      <c r="D319" s="151"/>
      <c r="E319" s="151"/>
      <c r="F319" s="151"/>
    </row>
    <row r="320" spans="1:6" s="46" customFormat="1" ht="15">
      <c r="A320" s="30"/>
      <c r="B320" s="151"/>
      <c r="C320" s="170"/>
      <c r="D320" s="151"/>
      <c r="E320" s="151"/>
      <c r="F320" s="151"/>
    </row>
    <row r="321" spans="1:6" s="46" customFormat="1" ht="15">
      <c r="A321" s="30"/>
      <c r="B321" s="151"/>
      <c r="C321" s="170"/>
      <c r="D321" s="151"/>
      <c r="E321" s="151"/>
      <c r="F321" s="151"/>
    </row>
    <row r="322" spans="1:6" s="46" customFormat="1" ht="15">
      <c r="A322" s="30"/>
      <c r="B322" s="151"/>
      <c r="C322" s="170"/>
      <c r="D322" s="151"/>
      <c r="E322" s="151"/>
      <c r="F322" s="151"/>
    </row>
    <row r="323" spans="1:6" s="46" customFormat="1" ht="15">
      <c r="A323" s="30"/>
      <c r="B323" s="151"/>
      <c r="C323" s="170"/>
      <c r="D323" s="151"/>
      <c r="E323" s="151"/>
      <c r="F323" s="151"/>
    </row>
    <row r="324" spans="1:6" s="46" customFormat="1" ht="15">
      <c r="A324" s="30"/>
      <c r="B324" s="151"/>
      <c r="C324" s="170"/>
      <c r="D324" s="151"/>
      <c r="E324" s="151"/>
      <c r="F324" s="151"/>
    </row>
    <row r="325" spans="1:6" s="46" customFormat="1" ht="15">
      <c r="A325" s="30"/>
      <c r="B325" s="151"/>
      <c r="C325" s="170"/>
      <c r="D325" s="151"/>
      <c r="E325" s="151"/>
      <c r="F325" s="151"/>
    </row>
    <row r="326" spans="1:6" s="46" customFormat="1" ht="15">
      <c r="A326" s="30"/>
      <c r="B326" s="151"/>
      <c r="C326" s="170"/>
      <c r="D326" s="151"/>
      <c r="E326" s="151"/>
      <c r="F326" s="151"/>
    </row>
    <row r="327" spans="1:6" s="46" customFormat="1" ht="15">
      <c r="A327" s="30"/>
      <c r="B327" s="151"/>
      <c r="C327" s="170"/>
      <c r="D327" s="151"/>
      <c r="E327" s="151"/>
      <c r="F327" s="151"/>
    </row>
    <row r="328" spans="1:6" s="46" customFormat="1" ht="15">
      <c r="A328" s="30"/>
      <c r="B328" s="151"/>
      <c r="C328" s="170"/>
      <c r="D328" s="151"/>
      <c r="E328" s="151"/>
      <c r="F328" s="151"/>
    </row>
    <row r="329" spans="1:6" s="46" customFormat="1" ht="15">
      <c r="A329" s="30"/>
      <c r="B329" s="151"/>
      <c r="C329" s="170"/>
      <c r="D329" s="151"/>
      <c r="E329" s="151"/>
      <c r="F329" s="151"/>
    </row>
    <row r="330" spans="1:6" s="46" customFormat="1" ht="15">
      <c r="A330" s="30"/>
      <c r="B330" s="151"/>
      <c r="C330" s="170"/>
      <c r="D330" s="151"/>
      <c r="E330" s="151"/>
      <c r="F330" s="151"/>
    </row>
    <row r="331" spans="1:6" s="46" customFormat="1" ht="15">
      <c r="A331" s="30"/>
      <c r="B331" s="151"/>
      <c r="C331" s="170"/>
      <c r="D331" s="151"/>
      <c r="E331" s="151"/>
      <c r="F331" s="151"/>
    </row>
    <row r="332" spans="1:6" s="46" customFormat="1" ht="15">
      <c r="A332" s="30"/>
      <c r="B332" s="151"/>
      <c r="C332" s="170"/>
      <c r="D332" s="151"/>
      <c r="E332" s="151"/>
      <c r="F332" s="151"/>
    </row>
    <row r="333" spans="1:6" s="46" customFormat="1" ht="15">
      <c r="A333" s="30"/>
      <c r="B333" s="151"/>
      <c r="C333" s="170"/>
      <c r="D333" s="151"/>
      <c r="E333" s="151"/>
      <c r="F333" s="151"/>
    </row>
    <row r="334" spans="1:6" s="46" customFormat="1" ht="15">
      <c r="A334" s="30"/>
      <c r="B334" s="151"/>
      <c r="C334" s="170"/>
      <c r="D334" s="151"/>
      <c r="E334" s="151"/>
      <c r="F334" s="151"/>
    </row>
    <row r="335" spans="1:6" s="46" customFormat="1" ht="15">
      <c r="A335" s="30"/>
      <c r="B335" s="151"/>
      <c r="C335" s="170"/>
      <c r="D335" s="151"/>
      <c r="E335" s="151"/>
      <c r="F335" s="151"/>
    </row>
    <row r="336" spans="1:6" s="46" customFormat="1" ht="15">
      <c r="A336" s="30"/>
      <c r="B336" s="151"/>
      <c r="C336" s="170"/>
      <c r="D336" s="151"/>
      <c r="E336" s="151"/>
      <c r="F336" s="151"/>
    </row>
    <row r="337" ht="15" customHeight="1"/>
    <row r="338" ht="14.25" customHeight="1"/>
    <row r="339" spans="1:6" s="46" customFormat="1" ht="15">
      <c r="A339" s="30"/>
      <c r="B339" s="151"/>
      <c r="C339" s="170"/>
      <c r="D339" s="151"/>
      <c r="E339" s="151"/>
      <c r="F339" s="151"/>
    </row>
    <row r="340" spans="1:6" s="46" customFormat="1" ht="15">
      <c r="A340" s="30"/>
      <c r="B340" s="151"/>
      <c r="C340" s="170"/>
      <c r="D340" s="151"/>
      <c r="E340" s="151"/>
      <c r="F340" s="151"/>
    </row>
    <row r="341" spans="1:6" s="46" customFormat="1" ht="15">
      <c r="A341" s="30"/>
      <c r="B341" s="151"/>
      <c r="C341" s="170"/>
      <c r="D341" s="151"/>
      <c r="E341" s="151"/>
      <c r="F341" s="151"/>
    </row>
    <row r="342" spans="1:6" s="46" customFormat="1" ht="15">
      <c r="A342" s="30"/>
      <c r="B342" s="151"/>
      <c r="C342" s="170"/>
      <c r="D342" s="151"/>
      <c r="E342" s="151"/>
      <c r="F342" s="151"/>
    </row>
    <row r="343" spans="1:6" s="46" customFormat="1" ht="15">
      <c r="A343" s="30"/>
      <c r="B343" s="151"/>
      <c r="C343" s="170"/>
      <c r="D343" s="151"/>
      <c r="E343" s="151"/>
      <c r="F343" s="151"/>
    </row>
    <row r="344" spans="1:6" s="46" customFormat="1" ht="15">
      <c r="A344" s="30"/>
      <c r="B344" s="151"/>
      <c r="C344" s="170"/>
      <c r="D344" s="151"/>
      <c r="E344" s="151"/>
      <c r="F344" s="151"/>
    </row>
    <row r="345" spans="1:6" s="46" customFormat="1" ht="31.5" customHeight="1">
      <c r="A345" s="30"/>
      <c r="B345" s="151"/>
      <c r="C345" s="170"/>
      <c r="D345" s="151"/>
      <c r="E345" s="151"/>
      <c r="F345" s="151"/>
    </row>
    <row r="346" spans="1:6" s="46" customFormat="1" ht="15">
      <c r="A346" s="30"/>
      <c r="B346" s="151"/>
      <c r="C346" s="170"/>
      <c r="D346" s="151"/>
      <c r="E346" s="151"/>
      <c r="F346" s="151"/>
    </row>
    <row r="347" spans="1:6" s="46" customFormat="1" ht="15">
      <c r="A347" s="30"/>
      <c r="B347" s="151"/>
      <c r="C347" s="170"/>
      <c r="D347" s="151"/>
      <c r="E347" s="151"/>
      <c r="F347" s="151"/>
    </row>
    <row r="348" spans="1:6" s="46" customFormat="1" ht="15">
      <c r="A348" s="30"/>
      <c r="B348" s="151"/>
      <c r="C348" s="170"/>
      <c r="D348" s="151"/>
      <c r="E348" s="151"/>
      <c r="F348" s="151"/>
    </row>
    <row r="349" spans="1:6" s="46" customFormat="1" ht="15">
      <c r="A349" s="30"/>
      <c r="B349" s="151"/>
      <c r="C349" s="170"/>
      <c r="D349" s="151"/>
      <c r="E349" s="151"/>
      <c r="F349" s="151"/>
    </row>
    <row r="350" spans="1:6" s="46" customFormat="1" ht="15">
      <c r="A350" s="30"/>
      <c r="B350" s="151"/>
      <c r="C350" s="170"/>
      <c r="D350" s="151"/>
      <c r="E350" s="151"/>
      <c r="F350" s="151"/>
    </row>
    <row r="351" spans="1:6" s="46" customFormat="1" ht="15">
      <c r="A351" s="30"/>
      <c r="B351" s="151"/>
      <c r="C351" s="170"/>
      <c r="D351" s="151"/>
      <c r="E351" s="151"/>
      <c r="F351" s="151"/>
    </row>
    <row r="352" spans="1:6" s="46" customFormat="1" ht="15">
      <c r="A352" s="30"/>
      <c r="B352" s="151"/>
      <c r="C352" s="170"/>
      <c r="D352" s="151"/>
      <c r="E352" s="151"/>
      <c r="F352" s="151"/>
    </row>
    <row r="353" spans="1:6" s="46" customFormat="1" ht="15">
      <c r="A353" s="30"/>
      <c r="B353" s="151"/>
      <c r="C353" s="170"/>
      <c r="D353" s="151"/>
      <c r="E353" s="151"/>
      <c r="F353" s="151"/>
    </row>
    <row r="354" spans="1:6" s="46" customFormat="1" ht="15">
      <c r="A354" s="30"/>
      <c r="B354" s="151"/>
      <c r="C354" s="170"/>
      <c r="D354" s="151"/>
      <c r="E354" s="151"/>
      <c r="F354" s="151"/>
    </row>
    <row r="355" spans="1:6" s="46" customFormat="1" ht="15">
      <c r="A355" s="30"/>
      <c r="B355" s="151"/>
      <c r="C355" s="170"/>
      <c r="D355" s="151"/>
      <c r="E355" s="151"/>
      <c r="F355" s="151"/>
    </row>
    <row r="356" spans="1:6" s="46" customFormat="1" ht="15">
      <c r="A356" s="30"/>
      <c r="B356" s="151"/>
      <c r="C356" s="170"/>
      <c r="D356" s="151"/>
      <c r="E356" s="151"/>
      <c r="F356" s="151"/>
    </row>
    <row r="357" spans="1:6" s="46" customFormat="1" ht="15">
      <c r="A357" s="30"/>
      <c r="B357" s="151"/>
      <c r="C357" s="170"/>
      <c r="D357" s="151"/>
      <c r="E357" s="151"/>
      <c r="F357" s="151"/>
    </row>
    <row r="358" spans="1:6" s="46" customFormat="1" ht="15">
      <c r="A358" s="30"/>
      <c r="B358" s="151"/>
      <c r="C358" s="170"/>
      <c r="D358" s="151"/>
      <c r="E358" s="151"/>
      <c r="F358" s="151"/>
    </row>
    <row r="359" spans="1:6" s="46" customFormat="1" ht="15">
      <c r="A359" s="30"/>
      <c r="B359" s="151"/>
      <c r="C359" s="170"/>
      <c r="D359" s="151"/>
      <c r="E359" s="151"/>
      <c r="F359" s="151"/>
    </row>
    <row r="360" spans="1:6" s="46" customFormat="1" ht="15">
      <c r="A360" s="30"/>
      <c r="B360" s="151"/>
      <c r="C360" s="170"/>
      <c r="D360" s="151"/>
      <c r="E360" s="151"/>
      <c r="F360" s="151"/>
    </row>
    <row r="361" spans="1:6" s="46" customFormat="1" ht="15">
      <c r="A361" s="30"/>
      <c r="B361" s="151"/>
      <c r="C361" s="170"/>
      <c r="D361" s="151"/>
      <c r="E361" s="151"/>
      <c r="F361" s="151"/>
    </row>
    <row r="362" spans="1:6" s="46" customFormat="1" ht="15">
      <c r="A362" s="30"/>
      <c r="B362" s="151"/>
      <c r="C362" s="170"/>
      <c r="D362" s="151"/>
      <c r="E362" s="151"/>
      <c r="F362" s="151"/>
    </row>
    <row r="363" spans="1:6" s="46" customFormat="1" ht="15">
      <c r="A363" s="30"/>
      <c r="B363" s="151"/>
      <c r="C363" s="170"/>
      <c r="D363" s="151"/>
      <c r="E363" s="151"/>
      <c r="F363" s="151"/>
    </row>
    <row r="364" spans="1:6" s="46" customFormat="1" ht="15.75" customHeight="1">
      <c r="A364" s="30"/>
      <c r="B364" s="151"/>
      <c r="C364" s="170"/>
      <c r="D364" s="151"/>
      <c r="E364" s="151"/>
      <c r="F364" s="151"/>
    </row>
    <row r="366" ht="16.5" customHeight="1"/>
    <row r="370" ht="62.25" customHeight="1"/>
    <row r="409" ht="16.5" customHeight="1"/>
    <row r="410" ht="14.25" customHeight="1"/>
    <row r="417" ht="15" customHeight="1"/>
    <row r="436" ht="14.25" customHeight="1"/>
    <row r="481" ht="15" customHeight="1"/>
    <row r="482" ht="12.75" customHeight="1"/>
    <row r="489" ht="30.75" customHeight="1"/>
    <row r="508" ht="16.5" customHeight="1"/>
    <row r="553" ht="15" customHeight="1"/>
    <row r="554" ht="15" customHeight="1"/>
    <row r="561" ht="28.5" customHeight="1"/>
    <row r="580" ht="15.75" customHeight="1"/>
    <row r="625" ht="15" customHeight="1"/>
    <row r="626" ht="15" customHeight="1"/>
    <row r="633" ht="30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52" ht="14.25" customHeight="1"/>
    <row r="697" ht="15" customHeight="1"/>
    <row r="698" ht="12.75" customHeight="1"/>
    <row r="705" ht="30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24" ht="14.25" customHeight="1"/>
    <row r="730" ht="47.25" customHeight="1"/>
    <row r="769" ht="15" customHeight="1"/>
    <row r="770" ht="15.75" customHeight="1"/>
    <row r="777" ht="27.75" customHeight="1"/>
    <row r="781" ht="15.75" customHeight="1"/>
    <row r="796" ht="14.25" customHeight="1"/>
    <row r="841" ht="15" customHeight="1"/>
    <row r="842" ht="15.75" customHeight="1"/>
    <row r="849" ht="30.75" customHeight="1"/>
    <row r="868" ht="15" customHeight="1"/>
    <row r="913" ht="15.75" customHeight="1"/>
    <row r="914" ht="13.5" customHeight="1"/>
    <row r="921" ht="30" customHeight="1"/>
    <row r="940" ht="18" customHeight="1"/>
    <row r="946" spans="1:6" s="46" customFormat="1" ht="49.5" customHeight="1">
      <c r="A946" s="30"/>
      <c r="B946" s="151"/>
      <c r="C946" s="170"/>
      <c r="D946" s="151"/>
      <c r="E946" s="151"/>
      <c r="F946" s="151"/>
    </row>
    <row r="947" spans="1:6" s="46" customFormat="1" ht="15">
      <c r="A947" s="30"/>
      <c r="B947" s="151"/>
      <c r="C947" s="170"/>
      <c r="D947" s="151"/>
      <c r="E947" s="151"/>
      <c r="F947" s="151"/>
    </row>
    <row r="948" spans="1:6" s="46" customFormat="1" ht="15">
      <c r="A948" s="30"/>
      <c r="B948" s="151"/>
      <c r="C948" s="170"/>
      <c r="D948" s="151"/>
      <c r="E948" s="151"/>
      <c r="F948" s="151"/>
    </row>
    <row r="949" spans="1:6" s="46" customFormat="1" ht="15">
      <c r="A949" s="30"/>
      <c r="B949" s="151"/>
      <c r="C949" s="170"/>
      <c r="D949" s="151"/>
      <c r="E949" s="151"/>
      <c r="F949" s="151"/>
    </row>
    <row r="950" spans="1:6" s="46" customFormat="1" ht="15">
      <c r="A950" s="30"/>
      <c r="B950" s="151"/>
      <c r="C950" s="170"/>
      <c r="D950" s="151"/>
      <c r="E950" s="151"/>
      <c r="F950" s="151"/>
    </row>
    <row r="951" spans="1:6" s="46" customFormat="1" ht="15">
      <c r="A951" s="30"/>
      <c r="B951" s="151"/>
      <c r="C951" s="170"/>
      <c r="D951" s="151"/>
      <c r="E951" s="151"/>
      <c r="F951" s="151"/>
    </row>
    <row r="952" spans="1:6" s="46" customFormat="1" ht="15">
      <c r="A952" s="30"/>
      <c r="B952" s="151"/>
      <c r="C952" s="170"/>
      <c r="D952" s="151"/>
      <c r="E952" s="151"/>
      <c r="F952" s="151"/>
    </row>
    <row r="953" spans="1:6" s="46" customFormat="1" ht="15">
      <c r="A953" s="30"/>
      <c r="B953" s="151"/>
      <c r="C953" s="170"/>
      <c r="D953" s="151"/>
      <c r="E953" s="151"/>
      <c r="F953" s="151"/>
    </row>
    <row r="954" spans="1:6" s="46" customFormat="1" ht="15">
      <c r="A954" s="30"/>
      <c r="B954" s="151"/>
      <c r="C954" s="170"/>
      <c r="D954" s="151"/>
      <c r="E954" s="151"/>
      <c r="F954" s="151"/>
    </row>
    <row r="955" spans="1:6" s="46" customFormat="1" ht="15">
      <c r="A955" s="30"/>
      <c r="B955" s="151"/>
      <c r="C955" s="170"/>
      <c r="D955" s="151"/>
      <c r="E955" s="151"/>
      <c r="F955" s="151"/>
    </row>
    <row r="956" spans="1:6" s="46" customFormat="1" ht="15">
      <c r="A956" s="30"/>
      <c r="B956" s="151"/>
      <c r="C956" s="170"/>
      <c r="D956" s="151"/>
      <c r="E956" s="151"/>
      <c r="F956" s="151"/>
    </row>
    <row r="957" spans="1:6" s="46" customFormat="1" ht="15">
      <c r="A957" s="30"/>
      <c r="B957" s="151"/>
      <c r="C957" s="170"/>
      <c r="D957" s="151"/>
      <c r="E957" s="151"/>
      <c r="F957" s="151"/>
    </row>
    <row r="958" spans="1:6" s="46" customFormat="1" ht="15">
      <c r="A958" s="30"/>
      <c r="B958" s="151"/>
      <c r="C958" s="170"/>
      <c r="D958" s="151"/>
      <c r="E958" s="151"/>
      <c r="F958" s="151"/>
    </row>
    <row r="959" spans="1:6" s="46" customFormat="1" ht="15">
      <c r="A959" s="30"/>
      <c r="B959" s="151"/>
      <c r="C959" s="170"/>
      <c r="D959" s="151"/>
      <c r="E959" s="151"/>
      <c r="F959" s="151"/>
    </row>
    <row r="960" spans="1:6" s="46" customFormat="1" ht="15">
      <c r="A960" s="30"/>
      <c r="B960" s="151"/>
      <c r="C960" s="170"/>
      <c r="D960" s="151"/>
      <c r="E960" s="151"/>
      <c r="F960" s="151"/>
    </row>
    <row r="961" spans="1:6" s="46" customFormat="1" ht="15">
      <c r="A961" s="30"/>
      <c r="B961" s="151"/>
      <c r="C961" s="170"/>
      <c r="D961" s="151"/>
      <c r="E961" s="151"/>
      <c r="F961" s="151"/>
    </row>
    <row r="962" spans="1:6" s="46" customFormat="1" ht="15">
      <c r="A962" s="30"/>
      <c r="B962" s="151"/>
      <c r="C962" s="170"/>
      <c r="D962" s="151"/>
      <c r="E962" s="151"/>
      <c r="F962" s="151"/>
    </row>
    <row r="963" spans="1:6" s="46" customFormat="1" ht="15">
      <c r="A963" s="30"/>
      <c r="B963" s="151"/>
      <c r="C963" s="170"/>
      <c r="D963" s="151"/>
      <c r="E963" s="151"/>
      <c r="F963" s="151"/>
    </row>
    <row r="964" spans="1:6" s="46" customFormat="1" ht="15">
      <c r="A964" s="30"/>
      <c r="B964" s="151"/>
      <c r="C964" s="170"/>
      <c r="D964" s="151"/>
      <c r="E964" s="151"/>
      <c r="F964" s="151"/>
    </row>
    <row r="965" spans="1:6" s="46" customFormat="1" ht="15">
      <c r="A965" s="30"/>
      <c r="B965" s="151"/>
      <c r="C965" s="170"/>
      <c r="D965" s="151"/>
      <c r="E965" s="151"/>
      <c r="F965" s="151"/>
    </row>
    <row r="966" spans="1:6" s="46" customFormat="1" ht="15">
      <c r="A966" s="30"/>
      <c r="B966" s="151"/>
      <c r="C966" s="170"/>
      <c r="D966" s="151"/>
      <c r="E966" s="151"/>
      <c r="F966" s="151"/>
    </row>
    <row r="967" spans="1:6" s="46" customFormat="1" ht="15">
      <c r="A967" s="30"/>
      <c r="B967" s="151"/>
      <c r="C967" s="170"/>
      <c r="D967" s="151"/>
      <c r="E967" s="151"/>
      <c r="F967" s="151"/>
    </row>
    <row r="968" spans="1:6" s="46" customFormat="1" ht="15">
      <c r="A968" s="30"/>
      <c r="B968" s="151"/>
      <c r="C968" s="170"/>
      <c r="D968" s="151"/>
      <c r="E968" s="151"/>
      <c r="F968" s="151"/>
    </row>
    <row r="969" spans="1:6" s="46" customFormat="1" ht="15">
      <c r="A969" s="30"/>
      <c r="B969" s="151"/>
      <c r="C969" s="170"/>
      <c r="D969" s="151"/>
      <c r="E969" s="151"/>
      <c r="F969" s="151"/>
    </row>
    <row r="970" spans="1:6" s="46" customFormat="1" ht="15">
      <c r="A970" s="30"/>
      <c r="B970" s="151"/>
      <c r="C970" s="170"/>
      <c r="D970" s="151"/>
      <c r="E970" s="151"/>
      <c r="F970" s="151"/>
    </row>
    <row r="971" spans="1:6" s="46" customFormat="1" ht="15">
      <c r="A971" s="30"/>
      <c r="B971" s="151"/>
      <c r="C971" s="170"/>
      <c r="D971" s="151"/>
      <c r="E971" s="151"/>
      <c r="F971" s="151"/>
    </row>
    <row r="972" spans="1:6" s="46" customFormat="1" ht="15">
      <c r="A972" s="30"/>
      <c r="B972" s="151"/>
      <c r="C972" s="170"/>
      <c r="D972" s="151"/>
      <c r="E972" s="151"/>
      <c r="F972" s="151"/>
    </row>
    <row r="973" spans="1:6" s="46" customFormat="1" ht="15">
      <c r="A973" s="30"/>
      <c r="B973" s="151"/>
      <c r="C973" s="170"/>
      <c r="D973" s="151"/>
      <c r="E973" s="151"/>
      <c r="F973" s="151"/>
    </row>
    <row r="974" spans="1:6" s="46" customFormat="1" ht="15">
      <c r="A974" s="30"/>
      <c r="B974" s="151"/>
      <c r="C974" s="170"/>
      <c r="D974" s="151"/>
      <c r="E974" s="151"/>
      <c r="F974" s="151"/>
    </row>
    <row r="975" spans="1:6" s="46" customFormat="1" ht="15">
      <c r="A975" s="30"/>
      <c r="B975" s="151"/>
      <c r="C975" s="170"/>
      <c r="D975" s="151"/>
      <c r="E975" s="151"/>
      <c r="F975" s="151"/>
    </row>
    <row r="976" spans="1:6" s="46" customFormat="1" ht="15">
      <c r="A976" s="30"/>
      <c r="B976" s="151"/>
      <c r="C976" s="170"/>
      <c r="D976" s="151"/>
      <c r="E976" s="151"/>
      <c r="F976" s="151"/>
    </row>
    <row r="977" spans="1:6" s="46" customFormat="1" ht="15">
      <c r="A977" s="30"/>
      <c r="B977" s="151"/>
      <c r="C977" s="170"/>
      <c r="D977" s="151"/>
      <c r="E977" s="151"/>
      <c r="F977" s="151"/>
    </row>
    <row r="978" spans="1:6" s="46" customFormat="1" ht="15">
      <c r="A978" s="30"/>
      <c r="B978" s="151"/>
      <c r="C978" s="170"/>
      <c r="D978" s="151"/>
      <c r="E978" s="151"/>
      <c r="F978" s="151"/>
    </row>
    <row r="979" spans="1:6" s="46" customFormat="1" ht="15">
      <c r="A979" s="30"/>
      <c r="B979" s="151"/>
      <c r="C979" s="170"/>
      <c r="D979" s="151"/>
      <c r="E979" s="151"/>
      <c r="F979" s="151"/>
    </row>
    <row r="980" spans="1:6" s="46" customFormat="1" ht="15">
      <c r="A980" s="30"/>
      <c r="B980" s="151"/>
      <c r="C980" s="170"/>
      <c r="D980" s="151"/>
      <c r="E980" s="151"/>
      <c r="F980" s="151"/>
    </row>
    <row r="981" spans="1:6" s="46" customFormat="1" ht="15">
      <c r="A981" s="30"/>
      <c r="B981" s="151"/>
      <c r="C981" s="170"/>
      <c r="D981" s="151"/>
      <c r="E981" s="151"/>
      <c r="F981" s="151"/>
    </row>
    <row r="982" spans="1:6" s="46" customFormat="1" ht="15">
      <c r="A982" s="30"/>
      <c r="B982" s="151"/>
      <c r="C982" s="170"/>
      <c r="D982" s="151"/>
      <c r="E982" s="151"/>
      <c r="F982" s="151"/>
    </row>
    <row r="983" spans="1:6" s="46" customFormat="1" ht="15">
      <c r="A983" s="30"/>
      <c r="B983" s="151"/>
      <c r="C983" s="170"/>
      <c r="D983" s="151"/>
      <c r="E983" s="151"/>
      <c r="F983" s="151"/>
    </row>
    <row r="984" spans="1:6" s="46" customFormat="1" ht="15">
      <c r="A984" s="30"/>
      <c r="B984" s="151"/>
      <c r="C984" s="170"/>
      <c r="D984" s="151"/>
      <c r="E984" s="151"/>
      <c r="F984" s="151"/>
    </row>
    <row r="985" spans="1:6" s="46" customFormat="1" ht="15">
      <c r="A985" s="30"/>
      <c r="B985" s="151"/>
      <c r="C985" s="170"/>
      <c r="D985" s="151"/>
      <c r="E985" s="151"/>
      <c r="F985" s="151"/>
    </row>
    <row r="986" spans="1:6" s="46" customFormat="1" ht="15">
      <c r="A986" s="30"/>
      <c r="B986" s="151"/>
      <c r="C986" s="170"/>
      <c r="D986" s="151"/>
      <c r="E986" s="151"/>
      <c r="F986" s="151"/>
    </row>
    <row r="987" spans="1:6" s="46" customFormat="1" ht="15">
      <c r="A987" s="30"/>
      <c r="B987" s="151"/>
      <c r="C987" s="170"/>
      <c r="D987" s="151"/>
      <c r="E987" s="151"/>
      <c r="F987" s="151"/>
    </row>
    <row r="988" spans="1:6" s="46" customFormat="1" ht="15">
      <c r="A988" s="30"/>
      <c r="B988" s="151"/>
      <c r="C988" s="170"/>
      <c r="D988" s="151"/>
      <c r="E988" s="151"/>
      <c r="F988" s="151"/>
    </row>
    <row r="989" spans="1:6" s="46" customFormat="1" ht="15">
      <c r="A989" s="30"/>
      <c r="B989" s="151"/>
      <c r="C989" s="170"/>
      <c r="D989" s="151"/>
      <c r="E989" s="151"/>
      <c r="F989" s="151"/>
    </row>
    <row r="990" spans="1:6" s="46" customFormat="1" ht="15">
      <c r="A990" s="30"/>
      <c r="B990" s="151"/>
      <c r="C990" s="170"/>
      <c r="D990" s="151"/>
      <c r="E990" s="151"/>
      <c r="F990" s="151"/>
    </row>
    <row r="991" spans="1:6" s="46" customFormat="1" ht="15">
      <c r="A991" s="30"/>
      <c r="B991" s="151"/>
      <c r="C991" s="170"/>
      <c r="D991" s="151"/>
      <c r="E991" s="151"/>
      <c r="F991" s="151"/>
    </row>
    <row r="992" spans="1:6" s="46" customFormat="1" ht="15">
      <c r="A992" s="30"/>
      <c r="B992" s="151"/>
      <c r="C992" s="170"/>
      <c r="D992" s="151"/>
      <c r="E992" s="151"/>
      <c r="F992" s="151"/>
    </row>
    <row r="993" spans="1:6" s="46" customFormat="1" ht="15">
      <c r="A993" s="30"/>
      <c r="B993" s="151"/>
      <c r="C993" s="170"/>
      <c r="D993" s="151"/>
      <c r="E993" s="151"/>
      <c r="F993" s="151"/>
    </row>
    <row r="994" spans="1:6" s="46" customFormat="1" ht="15">
      <c r="A994" s="30"/>
      <c r="B994" s="151"/>
      <c r="C994" s="170"/>
      <c r="D994" s="151"/>
      <c r="E994" s="151"/>
      <c r="F994" s="151"/>
    </row>
    <row r="995" spans="1:6" s="46" customFormat="1" ht="15">
      <c r="A995" s="30"/>
      <c r="B995" s="151"/>
      <c r="C995" s="170"/>
      <c r="D995" s="151"/>
      <c r="E995" s="151"/>
      <c r="F995" s="151"/>
    </row>
    <row r="996" spans="1:6" s="46" customFormat="1" ht="15">
      <c r="A996" s="30"/>
      <c r="B996" s="151"/>
      <c r="C996" s="170"/>
      <c r="D996" s="151"/>
      <c r="E996" s="151"/>
      <c r="F996" s="151"/>
    </row>
    <row r="997" spans="1:6" s="46" customFormat="1" ht="15">
      <c r="A997" s="30"/>
      <c r="B997" s="151"/>
      <c r="C997" s="170"/>
      <c r="D997" s="151"/>
      <c r="E997" s="151"/>
      <c r="F997" s="151"/>
    </row>
    <row r="998" spans="1:6" s="46" customFormat="1" ht="15">
      <c r="A998" s="30"/>
      <c r="B998" s="151"/>
      <c r="C998" s="170"/>
      <c r="D998" s="151"/>
      <c r="E998" s="151"/>
      <c r="F998" s="151"/>
    </row>
    <row r="999" spans="1:6" s="46" customFormat="1" ht="15">
      <c r="A999" s="30"/>
      <c r="B999" s="151"/>
      <c r="C999" s="170"/>
      <c r="D999" s="151"/>
      <c r="E999" s="151"/>
      <c r="F999" s="151"/>
    </row>
    <row r="1000" spans="1:6" s="46" customFormat="1" ht="15">
      <c r="A1000" s="30"/>
      <c r="B1000" s="151"/>
      <c r="C1000" s="170"/>
      <c r="D1000" s="151"/>
      <c r="E1000" s="151"/>
      <c r="F1000" s="151"/>
    </row>
    <row r="1001" spans="1:6" s="46" customFormat="1" ht="15">
      <c r="A1001" s="30"/>
      <c r="B1001" s="151"/>
      <c r="C1001" s="170"/>
      <c r="D1001" s="151"/>
      <c r="E1001" s="151"/>
      <c r="F1001" s="151"/>
    </row>
    <row r="1002" spans="1:6" s="46" customFormat="1" ht="15">
      <c r="A1002" s="30"/>
      <c r="B1002" s="151"/>
      <c r="C1002" s="170"/>
      <c r="D1002" s="151"/>
      <c r="E1002" s="151"/>
      <c r="F1002" s="151"/>
    </row>
    <row r="1003" spans="1:6" s="46" customFormat="1" ht="15">
      <c r="A1003" s="30"/>
      <c r="B1003" s="151"/>
      <c r="C1003" s="170"/>
      <c r="D1003" s="151"/>
      <c r="E1003" s="151"/>
      <c r="F1003" s="151"/>
    </row>
    <row r="1004" spans="1:6" s="46" customFormat="1" ht="15">
      <c r="A1004" s="30"/>
      <c r="B1004" s="151"/>
      <c r="C1004" s="170"/>
      <c r="D1004" s="151"/>
      <c r="E1004" s="151"/>
      <c r="F1004" s="151"/>
    </row>
    <row r="1005" spans="1:6" s="46" customFormat="1" ht="15">
      <c r="A1005" s="30"/>
      <c r="B1005" s="151"/>
      <c r="C1005" s="170"/>
      <c r="D1005" s="151"/>
      <c r="E1005" s="151"/>
      <c r="F1005" s="151"/>
    </row>
    <row r="1006" spans="1:6" s="46" customFormat="1" ht="15">
      <c r="A1006" s="30"/>
      <c r="B1006" s="151"/>
      <c r="C1006" s="170"/>
      <c r="D1006" s="151"/>
      <c r="E1006" s="151"/>
      <c r="F1006" s="151"/>
    </row>
    <row r="1007" spans="1:6" s="46" customFormat="1" ht="15">
      <c r="A1007" s="30"/>
      <c r="B1007" s="151"/>
      <c r="C1007" s="170"/>
      <c r="D1007" s="151"/>
      <c r="E1007" s="151"/>
      <c r="F1007" s="151"/>
    </row>
    <row r="1008" spans="1:6" s="46" customFormat="1" ht="15">
      <c r="A1008" s="30"/>
      <c r="B1008" s="151"/>
      <c r="C1008" s="170"/>
      <c r="D1008" s="151"/>
      <c r="E1008" s="151"/>
      <c r="F1008" s="151"/>
    </row>
    <row r="1009" spans="1:6" s="46" customFormat="1" ht="15">
      <c r="A1009" s="30"/>
      <c r="B1009" s="151"/>
      <c r="C1009" s="170"/>
      <c r="D1009" s="151"/>
      <c r="E1009" s="151"/>
      <c r="F1009" s="151"/>
    </row>
    <row r="1010" spans="1:6" s="46" customFormat="1" ht="15">
      <c r="A1010" s="30"/>
      <c r="B1010" s="151"/>
      <c r="C1010" s="170"/>
      <c r="D1010" s="151"/>
      <c r="E1010" s="151"/>
      <c r="F1010" s="151"/>
    </row>
    <row r="1011" spans="1:6" s="46" customFormat="1" ht="15">
      <c r="A1011" s="30"/>
      <c r="B1011" s="151"/>
      <c r="C1011" s="170"/>
      <c r="D1011" s="151"/>
      <c r="E1011" s="151"/>
      <c r="F1011" s="151"/>
    </row>
    <row r="1012" spans="1:6" s="46" customFormat="1" ht="15" customHeight="1">
      <c r="A1012" s="30"/>
      <c r="B1012" s="151"/>
      <c r="C1012" s="170"/>
      <c r="D1012" s="151"/>
      <c r="E1012" s="151"/>
      <c r="F1012" s="151"/>
    </row>
    <row r="1013" spans="1:6" s="46" customFormat="1" ht="15">
      <c r="A1013" s="30"/>
      <c r="B1013" s="151"/>
      <c r="C1013" s="170"/>
      <c r="D1013" s="151"/>
      <c r="E1013" s="151"/>
      <c r="F1013" s="151"/>
    </row>
    <row r="1014" spans="1:6" s="46" customFormat="1" ht="20.25" customHeight="1">
      <c r="A1014" s="30"/>
      <c r="B1014" s="151"/>
      <c r="C1014" s="170"/>
      <c r="D1014" s="151"/>
      <c r="E1014" s="151"/>
      <c r="F1014" s="151"/>
    </row>
    <row r="1015" spans="1:6" s="46" customFormat="1" ht="15">
      <c r="A1015" s="30"/>
      <c r="B1015" s="151"/>
      <c r="C1015" s="170"/>
      <c r="D1015" s="151"/>
      <c r="E1015" s="151"/>
      <c r="F1015" s="151"/>
    </row>
    <row r="1016" spans="1:6" s="46" customFormat="1" ht="15">
      <c r="A1016" s="30"/>
      <c r="B1016" s="151"/>
      <c r="C1016" s="170"/>
      <c r="D1016" s="151"/>
      <c r="E1016" s="151"/>
      <c r="F1016" s="151"/>
    </row>
    <row r="1017" spans="1:6" s="46" customFormat="1" ht="15">
      <c r="A1017" s="30"/>
      <c r="B1017" s="151"/>
      <c r="C1017" s="170"/>
      <c r="D1017" s="151"/>
      <c r="E1017" s="151"/>
      <c r="F1017" s="151"/>
    </row>
    <row r="1018" spans="1:6" s="46" customFormat="1" ht="30" customHeight="1">
      <c r="A1018" s="30"/>
      <c r="B1018" s="151"/>
      <c r="C1018" s="170"/>
      <c r="D1018" s="151"/>
      <c r="E1018" s="151"/>
      <c r="F1018" s="151"/>
    </row>
    <row r="1019" spans="1:6" s="46" customFormat="1" ht="15">
      <c r="A1019" s="30"/>
      <c r="B1019" s="151"/>
      <c r="C1019" s="170"/>
      <c r="D1019" s="151"/>
      <c r="E1019" s="151"/>
      <c r="F1019" s="151"/>
    </row>
    <row r="1020" spans="1:6" s="46" customFormat="1" ht="15">
      <c r="A1020" s="30"/>
      <c r="B1020" s="151"/>
      <c r="C1020" s="170"/>
      <c r="D1020" s="151"/>
      <c r="E1020" s="151"/>
      <c r="F1020" s="151"/>
    </row>
    <row r="1021" spans="1:6" s="46" customFormat="1" ht="15">
      <c r="A1021" s="30"/>
      <c r="B1021" s="151"/>
      <c r="C1021" s="170"/>
      <c r="D1021" s="151"/>
      <c r="E1021" s="151"/>
      <c r="F1021" s="151"/>
    </row>
    <row r="1022" spans="1:6" s="46" customFormat="1" ht="15">
      <c r="A1022" s="30"/>
      <c r="B1022" s="151"/>
      <c r="C1022" s="170"/>
      <c r="D1022" s="151"/>
      <c r="E1022" s="151"/>
      <c r="F1022" s="151"/>
    </row>
    <row r="1023" spans="1:6" s="46" customFormat="1" ht="15">
      <c r="A1023" s="30"/>
      <c r="B1023" s="151"/>
      <c r="C1023" s="170"/>
      <c r="D1023" s="151"/>
      <c r="E1023" s="151"/>
      <c r="F1023" s="151"/>
    </row>
    <row r="1024" spans="1:6" s="46" customFormat="1" ht="26.25" customHeight="1">
      <c r="A1024" s="30"/>
      <c r="B1024" s="151"/>
      <c r="C1024" s="170"/>
      <c r="D1024" s="151"/>
      <c r="E1024" s="151"/>
      <c r="F1024" s="151"/>
    </row>
    <row r="1025" spans="1:6" s="46" customFormat="1" ht="15">
      <c r="A1025" s="30"/>
      <c r="B1025" s="151"/>
      <c r="C1025" s="170"/>
      <c r="D1025" s="151"/>
      <c r="E1025" s="151"/>
      <c r="F1025" s="151"/>
    </row>
    <row r="1026" spans="1:6" s="46" customFormat="1" ht="15">
      <c r="A1026" s="30"/>
      <c r="B1026" s="151"/>
      <c r="C1026" s="170"/>
      <c r="D1026" s="151"/>
      <c r="E1026" s="151"/>
      <c r="F1026" s="151"/>
    </row>
    <row r="1027" spans="1:6" s="46" customFormat="1" ht="15">
      <c r="A1027" s="30"/>
      <c r="B1027" s="151"/>
      <c r="C1027" s="170"/>
      <c r="D1027" s="151"/>
      <c r="E1027" s="151"/>
      <c r="F1027" s="151"/>
    </row>
    <row r="1028" spans="1:6" s="46" customFormat="1" ht="15">
      <c r="A1028" s="30"/>
      <c r="B1028" s="151"/>
      <c r="C1028" s="170"/>
      <c r="D1028" s="151"/>
      <c r="E1028" s="151"/>
      <c r="F1028" s="151"/>
    </row>
    <row r="1029" spans="1:6" s="46" customFormat="1" ht="15">
      <c r="A1029" s="30"/>
      <c r="B1029" s="151"/>
      <c r="C1029" s="170"/>
      <c r="D1029" s="151"/>
      <c r="E1029" s="151"/>
      <c r="F1029" s="151"/>
    </row>
    <row r="1030" spans="1:6" s="46" customFormat="1" ht="15" customHeight="1">
      <c r="A1030" s="30"/>
      <c r="B1030" s="151"/>
      <c r="C1030" s="170"/>
      <c r="D1030" s="151"/>
      <c r="E1030" s="151"/>
      <c r="F1030" s="151"/>
    </row>
    <row r="1031" spans="1:6" s="46" customFormat="1" ht="15" customHeight="1">
      <c r="A1031" s="30"/>
      <c r="B1031" s="151"/>
      <c r="C1031" s="170"/>
      <c r="D1031" s="151"/>
      <c r="E1031" s="151"/>
      <c r="F1031" s="151"/>
    </row>
    <row r="1032" spans="1:6" s="46" customFormat="1" ht="15">
      <c r="A1032" s="30"/>
      <c r="B1032" s="151"/>
      <c r="C1032" s="170"/>
      <c r="D1032" s="151"/>
      <c r="E1032" s="151"/>
      <c r="F1032" s="151"/>
    </row>
    <row r="1033" spans="1:6" s="46" customFormat="1" ht="15">
      <c r="A1033" s="30"/>
      <c r="B1033" s="151"/>
      <c r="C1033" s="170"/>
      <c r="D1033" s="151"/>
      <c r="E1033" s="151"/>
      <c r="F1033" s="151"/>
    </row>
    <row r="1034" spans="1:6" s="46" customFormat="1" ht="15">
      <c r="A1034" s="30"/>
      <c r="B1034" s="151"/>
      <c r="C1034" s="170"/>
      <c r="D1034" s="151"/>
      <c r="E1034" s="151"/>
      <c r="F1034" s="151"/>
    </row>
    <row r="1035" spans="1:6" s="46" customFormat="1" ht="15">
      <c r="A1035" s="30"/>
      <c r="B1035" s="151"/>
      <c r="C1035" s="170"/>
      <c r="D1035" s="151"/>
      <c r="E1035" s="151"/>
      <c r="F1035" s="151"/>
    </row>
    <row r="1036" spans="1:6" s="46" customFormat="1" ht="15">
      <c r="A1036" s="30"/>
      <c r="B1036" s="151"/>
      <c r="C1036" s="170"/>
      <c r="D1036" s="151"/>
      <c r="E1036" s="151"/>
      <c r="F1036" s="151"/>
    </row>
    <row r="1037" spans="1:6" s="46" customFormat="1" ht="15">
      <c r="A1037" s="30"/>
      <c r="B1037" s="151"/>
      <c r="C1037" s="170"/>
      <c r="D1037" s="151"/>
      <c r="E1037" s="151"/>
      <c r="F1037" s="151"/>
    </row>
    <row r="1038" spans="1:6" s="46" customFormat="1" ht="15">
      <c r="A1038" s="30"/>
      <c r="B1038" s="151"/>
      <c r="C1038" s="170"/>
      <c r="D1038" s="151"/>
      <c r="E1038" s="151"/>
      <c r="F1038" s="151"/>
    </row>
    <row r="1039" spans="1:6" s="46" customFormat="1" ht="15">
      <c r="A1039" s="30"/>
      <c r="B1039" s="151"/>
      <c r="C1039" s="170"/>
      <c r="D1039" s="151"/>
      <c r="E1039" s="151"/>
      <c r="F1039" s="151"/>
    </row>
    <row r="1040" spans="1:6" s="46" customFormat="1" ht="15">
      <c r="A1040" s="30"/>
      <c r="B1040" s="151"/>
      <c r="C1040" s="170"/>
      <c r="D1040" s="151"/>
      <c r="E1040" s="151"/>
      <c r="F1040" s="151"/>
    </row>
    <row r="1041" spans="1:6" s="46" customFormat="1" ht="15">
      <c r="A1041" s="30"/>
      <c r="B1041" s="151"/>
      <c r="C1041" s="170"/>
      <c r="D1041" s="151"/>
      <c r="E1041" s="151"/>
      <c r="F1041" s="151"/>
    </row>
    <row r="1042" spans="1:6" s="46" customFormat="1" ht="15">
      <c r="A1042" s="30"/>
      <c r="B1042" s="151"/>
      <c r="C1042" s="170"/>
      <c r="D1042" s="151"/>
      <c r="E1042" s="151"/>
      <c r="F1042" s="151"/>
    </row>
    <row r="1043" spans="1:6" s="46" customFormat="1" ht="15">
      <c r="A1043" s="30"/>
      <c r="B1043" s="151"/>
      <c r="C1043" s="170"/>
      <c r="D1043" s="151"/>
      <c r="E1043" s="151"/>
      <c r="F1043" s="151"/>
    </row>
    <row r="1044" spans="1:6" s="46" customFormat="1" ht="15">
      <c r="A1044" s="30"/>
      <c r="B1044" s="151"/>
      <c r="C1044" s="170"/>
      <c r="D1044" s="151"/>
      <c r="E1044" s="151"/>
      <c r="F1044" s="151"/>
    </row>
    <row r="1045" spans="1:6" s="46" customFormat="1" ht="15">
      <c r="A1045" s="30"/>
      <c r="B1045" s="151"/>
      <c r="C1045" s="170"/>
      <c r="D1045" s="151"/>
      <c r="E1045" s="151"/>
      <c r="F1045" s="151"/>
    </row>
    <row r="1046" spans="1:6" s="46" customFormat="1" ht="15">
      <c r="A1046" s="30"/>
      <c r="B1046" s="151"/>
      <c r="C1046" s="170"/>
      <c r="D1046" s="151"/>
      <c r="E1046" s="151"/>
      <c r="F1046" s="151"/>
    </row>
    <row r="1047" spans="1:6" s="46" customFormat="1" ht="15">
      <c r="A1047" s="30"/>
      <c r="B1047" s="151"/>
      <c r="C1047" s="170"/>
      <c r="D1047" s="151"/>
      <c r="E1047" s="151"/>
      <c r="F1047" s="151"/>
    </row>
    <row r="1048" spans="1:6" s="46" customFormat="1" ht="15">
      <c r="A1048" s="30"/>
      <c r="B1048" s="151"/>
      <c r="C1048" s="170"/>
      <c r="D1048" s="151"/>
      <c r="E1048" s="151"/>
      <c r="F1048" s="151"/>
    </row>
    <row r="1049" spans="1:6" s="46" customFormat="1" ht="15">
      <c r="A1049" s="30"/>
      <c r="B1049" s="151"/>
      <c r="C1049" s="170"/>
      <c r="D1049" s="151"/>
      <c r="E1049" s="151"/>
      <c r="F1049" s="151"/>
    </row>
    <row r="1050" spans="1:6" s="46" customFormat="1" ht="15">
      <c r="A1050" s="30"/>
      <c r="B1050" s="151"/>
      <c r="C1050" s="170"/>
      <c r="D1050" s="151"/>
      <c r="E1050" s="151"/>
      <c r="F1050" s="151"/>
    </row>
    <row r="1051" spans="1:6" s="46" customFormat="1" ht="15">
      <c r="A1051" s="30"/>
      <c r="B1051" s="151"/>
      <c r="C1051" s="170"/>
      <c r="D1051" s="151"/>
      <c r="E1051" s="151"/>
      <c r="F1051" s="151"/>
    </row>
    <row r="1052" spans="1:6" s="46" customFormat="1" ht="15">
      <c r="A1052" s="30"/>
      <c r="B1052" s="151"/>
      <c r="C1052" s="170"/>
      <c r="D1052" s="151"/>
      <c r="E1052" s="151"/>
      <c r="F1052" s="151"/>
    </row>
    <row r="1053" spans="1:6" s="46" customFormat="1" ht="15">
      <c r="A1053" s="30"/>
      <c r="B1053" s="151"/>
      <c r="C1053" s="170"/>
      <c r="D1053" s="151"/>
      <c r="E1053" s="151"/>
      <c r="F1053" s="151"/>
    </row>
    <row r="1054" spans="1:6" s="46" customFormat="1" ht="15">
      <c r="A1054" s="30"/>
      <c r="B1054" s="151"/>
      <c r="C1054" s="170"/>
      <c r="D1054" s="151"/>
      <c r="E1054" s="151"/>
      <c r="F1054" s="151"/>
    </row>
    <row r="1055" spans="1:6" s="46" customFormat="1" ht="15">
      <c r="A1055" s="30"/>
      <c r="B1055" s="151"/>
      <c r="C1055" s="170"/>
      <c r="D1055" s="151"/>
      <c r="E1055" s="151"/>
      <c r="F1055" s="151"/>
    </row>
    <row r="1056" spans="1:6" s="46" customFormat="1" ht="15">
      <c r="A1056" s="30"/>
      <c r="B1056" s="151"/>
      <c r="C1056" s="170"/>
      <c r="D1056" s="151"/>
      <c r="E1056" s="151"/>
      <c r="F1056" s="151"/>
    </row>
    <row r="1057" spans="1:6" s="46" customFormat="1" ht="15">
      <c r="A1057" s="30"/>
      <c r="B1057" s="151"/>
      <c r="C1057" s="170"/>
      <c r="D1057" s="151"/>
      <c r="E1057" s="151"/>
      <c r="F1057" s="151"/>
    </row>
    <row r="1058" spans="1:6" s="46" customFormat="1" ht="15">
      <c r="A1058" s="30"/>
      <c r="B1058" s="151"/>
      <c r="C1058" s="170"/>
      <c r="D1058" s="151"/>
      <c r="E1058" s="151"/>
      <c r="F1058" s="151"/>
    </row>
    <row r="1059" spans="1:6" s="46" customFormat="1" ht="15">
      <c r="A1059" s="30"/>
      <c r="B1059" s="151"/>
      <c r="C1059" s="170"/>
      <c r="D1059" s="151"/>
      <c r="E1059" s="151"/>
      <c r="F1059" s="151"/>
    </row>
    <row r="1060" spans="1:6" s="46" customFormat="1" ht="15">
      <c r="A1060" s="30"/>
      <c r="B1060" s="151"/>
      <c r="C1060" s="170"/>
      <c r="D1060" s="151"/>
      <c r="E1060" s="151"/>
      <c r="F1060" s="151"/>
    </row>
    <row r="1061" spans="1:6" s="46" customFormat="1" ht="15">
      <c r="A1061" s="30"/>
      <c r="B1061" s="151"/>
      <c r="C1061" s="170"/>
      <c r="D1061" s="151"/>
      <c r="E1061" s="151"/>
      <c r="F1061" s="151"/>
    </row>
    <row r="1062" spans="1:6" s="46" customFormat="1" ht="15">
      <c r="A1062" s="30"/>
      <c r="B1062" s="151"/>
      <c r="C1062" s="170"/>
      <c r="D1062" s="151"/>
      <c r="E1062" s="151"/>
      <c r="F1062" s="151"/>
    </row>
    <row r="1063" spans="1:6" s="46" customFormat="1" ht="15">
      <c r="A1063" s="30"/>
      <c r="B1063" s="151"/>
      <c r="C1063" s="170"/>
      <c r="D1063" s="151"/>
      <c r="E1063" s="151"/>
      <c r="F1063" s="151"/>
    </row>
    <row r="1064" spans="1:6" s="46" customFormat="1" ht="15">
      <c r="A1064" s="30"/>
      <c r="B1064" s="151"/>
      <c r="C1064" s="170"/>
      <c r="D1064" s="151"/>
      <c r="E1064" s="151"/>
      <c r="F1064" s="151"/>
    </row>
    <row r="1065" spans="1:6" s="46" customFormat="1" ht="15">
      <c r="A1065" s="30"/>
      <c r="B1065" s="151"/>
      <c r="C1065" s="170"/>
      <c r="D1065" s="151"/>
      <c r="E1065" s="151"/>
      <c r="F1065" s="151"/>
    </row>
    <row r="1066" spans="1:6" s="46" customFormat="1" ht="15">
      <c r="A1066" s="30"/>
      <c r="B1066" s="151"/>
      <c r="C1066" s="170"/>
      <c r="D1066" s="151"/>
      <c r="E1066" s="151"/>
      <c r="F1066" s="151"/>
    </row>
    <row r="1067" spans="1:6" s="46" customFormat="1" ht="15">
      <c r="A1067" s="30"/>
      <c r="B1067" s="151"/>
      <c r="C1067" s="170"/>
      <c r="D1067" s="151"/>
      <c r="E1067" s="151"/>
      <c r="F1067" s="151"/>
    </row>
    <row r="1068" spans="1:6" s="46" customFormat="1" ht="15">
      <c r="A1068" s="30"/>
      <c r="B1068" s="151"/>
      <c r="C1068" s="170"/>
      <c r="D1068" s="151"/>
      <c r="E1068" s="151"/>
      <c r="F1068" s="151"/>
    </row>
    <row r="1069" spans="1:6" s="46" customFormat="1" ht="15">
      <c r="A1069" s="30"/>
      <c r="B1069" s="151"/>
      <c r="C1069" s="170"/>
      <c r="D1069" s="151"/>
      <c r="E1069" s="151"/>
      <c r="F1069" s="151"/>
    </row>
    <row r="1070" spans="1:6" s="46" customFormat="1" ht="15">
      <c r="A1070" s="30"/>
      <c r="B1070" s="151"/>
      <c r="C1070" s="170"/>
      <c r="D1070" s="151"/>
      <c r="E1070" s="151"/>
      <c r="F1070" s="151"/>
    </row>
    <row r="1071" spans="1:6" s="46" customFormat="1" ht="15">
      <c r="A1071" s="30"/>
      <c r="B1071" s="151"/>
      <c r="C1071" s="170"/>
      <c r="D1071" s="151"/>
      <c r="E1071" s="151"/>
      <c r="F1071" s="151"/>
    </row>
    <row r="1072" spans="1:6" s="46" customFormat="1" ht="15">
      <c r="A1072" s="30"/>
      <c r="B1072" s="151"/>
      <c r="C1072" s="170"/>
      <c r="D1072" s="151"/>
      <c r="E1072" s="151"/>
      <c r="F1072" s="151"/>
    </row>
    <row r="1073" spans="1:6" s="46" customFormat="1" ht="15">
      <c r="A1073" s="30"/>
      <c r="B1073" s="151"/>
      <c r="C1073" s="170"/>
      <c r="D1073" s="151"/>
      <c r="E1073" s="151"/>
      <c r="F1073" s="151"/>
    </row>
    <row r="1074" spans="1:6" s="46" customFormat="1" ht="15">
      <c r="A1074" s="30"/>
      <c r="B1074" s="151"/>
      <c r="C1074" s="170"/>
      <c r="D1074" s="151"/>
      <c r="E1074" s="151"/>
      <c r="F1074" s="151"/>
    </row>
    <row r="1075" spans="1:6" s="46" customFormat="1" ht="15">
      <c r="A1075" s="30"/>
      <c r="B1075" s="151"/>
      <c r="C1075" s="170"/>
      <c r="D1075" s="151"/>
      <c r="E1075" s="151"/>
      <c r="F1075" s="151"/>
    </row>
    <row r="1076" spans="1:6" s="46" customFormat="1" ht="15">
      <c r="A1076" s="30"/>
      <c r="B1076" s="151"/>
      <c r="C1076" s="170"/>
      <c r="D1076" s="151"/>
      <c r="E1076" s="151"/>
      <c r="F1076" s="151"/>
    </row>
    <row r="1077" spans="1:6" s="46" customFormat="1" ht="15">
      <c r="A1077" s="30"/>
      <c r="B1077" s="151"/>
      <c r="C1077" s="170"/>
      <c r="D1077" s="151"/>
      <c r="E1077" s="151"/>
      <c r="F1077" s="151"/>
    </row>
    <row r="1078" spans="1:6" s="46" customFormat="1" ht="15">
      <c r="A1078" s="30"/>
      <c r="B1078" s="151"/>
      <c r="C1078" s="170"/>
      <c r="D1078" s="151"/>
      <c r="E1078" s="151"/>
      <c r="F1078" s="151"/>
    </row>
    <row r="1079" spans="1:6" s="46" customFormat="1" ht="15">
      <c r="A1079" s="30"/>
      <c r="B1079" s="151"/>
      <c r="C1079" s="170"/>
      <c r="D1079" s="151"/>
      <c r="E1079" s="151"/>
      <c r="F1079" s="151"/>
    </row>
    <row r="1080" spans="1:6" s="46" customFormat="1" ht="15">
      <c r="A1080" s="30"/>
      <c r="B1080" s="151"/>
      <c r="C1080" s="170"/>
      <c r="D1080" s="151"/>
      <c r="E1080" s="151"/>
      <c r="F1080" s="151"/>
    </row>
    <row r="1081" spans="1:6" s="46" customFormat="1" ht="15">
      <c r="A1081" s="30"/>
      <c r="B1081" s="151"/>
      <c r="C1081" s="170"/>
      <c r="D1081" s="151"/>
      <c r="E1081" s="151"/>
      <c r="F1081" s="151"/>
    </row>
    <row r="1082" spans="1:6" s="46" customFormat="1" ht="15">
      <c r="A1082" s="30"/>
      <c r="B1082" s="151"/>
      <c r="C1082" s="170"/>
      <c r="D1082" s="151"/>
      <c r="E1082" s="151"/>
      <c r="F1082" s="151"/>
    </row>
    <row r="1083" spans="1:6" s="46" customFormat="1" ht="15">
      <c r="A1083" s="30"/>
      <c r="B1083" s="151"/>
      <c r="C1083" s="170"/>
      <c r="D1083" s="151"/>
      <c r="E1083" s="151"/>
      <c r="F1083" s="151"/>
    </row>
    <row r="1084" spans="1:6" s="46" customFormat="1" ht="15">
      <c r="A1084" s="30"/>
      <c r="B1084" s="151"/>
      <c r="C1084" s="170"/>
      <c r="D1084" s="151"/>
      <c r="E1084" s="151"/>
      <c r="F1084" s="151"/>
    </row>
    <row r="1085" spans="1:6" s="46" customFormat="1" ht="15">
      <c r="A1085" s="30"/>
      <c r="B1085" s="151"/>
      <c r="C1085" s="170"/>
      <c r="D1085" s="151"/>
      <c r="E1085" s="151"/>
      <c r="F1085" s="151"/>
    </row>
    <row r="1086" spans="1:6" s="46" customFormat="1" ht="15">
      <c r="A1086" s="30"/>
      <c r="B1086" s="151"/>
      <c r="C1086" s="170"/>
      <c r="D1086" s="151"/>
      <c r="E1086" s="151"/>
      <c r="F1086" s="151"/>
    </row>
    <row r="1087" spans="1:6" s="46" customFormat="1" ht="15">
      <c r="A1087" s="30"/>
      <c r="B1087" s="151"/>
      <c r="C1087" s="170"/>
      <c r="D1087" s="151"/>
      <c r="E1087" s="151"/>
      <c r="F1087" s="151"/>
    </row>
    <row r="1088" spans="1:6" s="46" customFormat="1" ht="15">
      <c r="A1088" s="30"/>
      <c r="B1088" s="151"/>
      <c r="C1088" s="170"/>
      <c r="D1088" s="151"/>
      <c r="E1088" s="151"/>
      <c r="F1088" s="151"/>
    </row>
    <row r="1089" spans="1:6" s="46" customFormat="1" ht="16.5" customHeight="1">
      <c r="A1089" s="30"/>
      <c r="B1089" s="151"/>
      <c r="C1089" s="170"/>
      <c r="D1089" s="151"/>
      <c r="E1089" s="151"/>
      <c r="F1089" s="151"/>
    </row>
    <row r="1129" ht="13.5" customHeight="1"/>
    <row r="1130" ht="15" customHeight="1"/>
    <row r="1137" ht="28.5" customHeight="1"/>
    <row r="1156" ht="15" customHeight="1"/>
    <row r="1201" ht="13.5" customHeight="1"/>
    <row r="1202" ht="14.25" customHeight="1"/>
    <row r="1209" ht="28.5" customHeight="1"/>
    <row r="1228" ht="16.5" customHeight="1"/>
    <row r="1273" ht="15.75" customHeight="1"/>
    <row r="1274" ht="14.25" customHeight="1"/>
    <row r="1281" ht="30" customHeight="1"/>
    <row r="1300" ht="15.75" customHeight="1"/>
    <row r="1306" spans="1:6" s="46" customFormat="1" ht="15">
      <c r="A1306" s="30"/>
      <c r="B1306" s="151"/>
      <c r="C1306" s="170"/>
      <c r="D1306" s="151"/>
      <c r="E1306" s="151"/>
      <c r="F1306" s="151"/>
    </row>
    <row r="1307" spans="1:6" s="46" customFormat="1" ht="15">
      <c r="A1307" s="30"/>
      <c r="B1307" s="151"/>
      <c r="C1307" s="170"/>
      <c r="D1307" s="151"/>
      <c r="E1307" s="151"/>
      <c r="F1307" s="151"/>
    </row>
    <row r="1308" spans="1:6" s="46" customFormat="1" ht="15">
      <c r="A1308" s="30"/>
      <c r="B1308" s="151"/>
      <c r="C1308" s="170"/>
      <c r="D1308" s="151"/>
      <c r="E1308" s="151"/>
      <c r="F1308" s="151"/>
    </row>
    <row r="1309" spans="1:6" s="46" customFormat="1" ht="15">
      <c r="A1309" s="30"/>
      <c r="B1309" s="151"/>
      <c r="C1309" s="170"/>
      <c r="D1309" s="151"/>
      <c r="E1309" s="151"/>
      <c r="F1309" s="151"/>
    </row>
    <row r="1310" spans="1:6" s="46" customFormat="1" ht="15">
      <c r="A1310" s="30"/>
      <c r="B1310" s="151"/>
      <c r="C1310" s="170"/>
      <c r="D1310" s="151"/>
      <c r="E1310" s="151"/>
      <c r="F1310" s="151"/>
    </row>
    <row r="1311" spans="1:6" s="46" customFormat="1" ht="15">
      <c r="A1311" s="30"/>
      <c r="B1311" s="151"/>
      <c r="C1311" s="170"/>
      <c r="D1311" s="151"/>
      <c r="E1311" s="151"/>
      <c r="F1311" s="151"/>
    </row>
    <row r="1312" spans="1:6" s="46" customFormat="1" ht="15">
      <c r="A1312" s="30"/>
      <c r="B1312" s="151"/>
      <c r="C1312" s="170"/>
      <c r="D1312" s="151"/>
      <c r="E1312" s="151"/>
      <c r="F1312" s="151"/>
    </row>
    <row r="1313" spans="1:6" s="46" customFormat="1" ht="15">
      <c r="A1313" s="30"/>
      <c r="B1313" s="151"/>
      <c r="C1313" s="170"/>
      <c r="D1313" s="151"/>
      <c r="E1313" s="151"/>
      <c r="F1313" s="151"/>
    </row>
    <row r="1314" spans="1:6" s="46" customFormat="1" ht="15">
      <c r="A1314" s="30"/>
      <c r="B1314" s="151"/>
      <c r="C1314" s="170"/>
      <c r="D1314" s="151"/>
      <c r="E1314" s="151"/>
      <c r="F1314" s="151"/>
    </row>
    <row r="1315" spans="1:6" s="46" customFormat="1" ht="15">
      <c r="A1315" s="30"/>
      <c r="B1315" s="151"/>
      <c r="C1315" s="170"/>
      <c r="D1315" s="151"/>
      <c r="E1315" s="151"/>
      <c r="F1315" s="151"/>
    </row>
    <row r="1316" spans="1:6" s="46" customFormat="1" ht="15">
      <c r="A1316" s="30"/>
      <c r="B1316" s="151"/>
      <c r="C1316" s="170"/>
      <c r="D1316" s="151"/>
      <c r="E1316" s="151"/>
      <c r="F1316" s="151"/>
    </row>
    <row r="1317" spans="1:6" s="46" customFormat="1" ht="15">
      <c r="A1317" s="30"/>
      <c r="B1317" s="151"/>
      <c r="C1317" s="170"/>
      <c r="D1317" s="151"/>
      <c r="E1317" s="151"/>
      <c r="F1317" s="151"/>
    </row>
    <row r="1318" spans="1:6" s="46" customFormat="1" ht="15">
      <c r="A1318" s="30"/>
      <c r="B1318" s="151"/>
      <c r="C1318" s="170"/>
      <c r="D1318" s="151"/>
      <c r="E1318" s="151"/>
      <c r="F1318" s="151"/>
    </row>
    <row r="1319" spans="1:6" s="46" customFormat="1" ht="15">
      <c r="A1319" s="30"/>
      <c r="B1319" s="151"/>
      <c r="C1319" s="170"/>
      <c r="D1319" s="151"/>
      <c r="E1319" s="151"/>
      <c r="F1319" s="151"/>
    </row>
    <row r="1320" spans="1:6" s="46" customFormat="1" ht="15">
      <c r="A1320" s="30"/>
      <c r="B1320" s="151"/>
      <c r="C1320" s="170"/>
      <c r="D1320" s="151"/>
      <c r="E1320" s="151"/>
      <c r="F1320" s="151"/>
    </row>
    <row r="1321" spans="1:6" s="46" customFormat="1" ht="15">
      <c r="A1321" s="30"/>
      <c r="B1321" s="151"/>
      <c r="C1321" s="170"/>
      <c r="D1321" s="151"/>
      <c r="E1321" s="151"/>
      <c r="F1321" s="151"/>
    </row>
    <row r="1322" spans="1:6" s="46" customFormat="1" ht="15">
      <c r="A1322" s="30"/>
      <c r="B1322" s="151"/>
      <c r="C1322" s="170"/>
      <c r="D1322" s="151"/>
      <c r="E1322" s="151"/>
      <c r="F1322" s="151"/>
    </row>
    <row r="1323" spans="1:6" s="46" customFormat="1" ht="15">
      <c r="A1323" s="30"/>
      <c r="B1323" s="151"/>
      <c r="C1323" s="170"/>
      <c r="D1323" s="151"/>
      <c r="E1323" s="151"/>
      <c r="F1323" s="151"/>
    </row>
    <row r="1324" spans="1:6" s="46" customFormat="1" ht="15">
      <c r="A1324" s="30"/>
      <c r="B1324" s="151"/>
      <c r="C1324" s="170"/>
      <c r="D1324" s="151"/>
      <c r="E1324" s="151"/>
      <c r="F1324" s="151"/>
    </row>
    <row r="1325" spans="1:6" s="46" customFormat="1" ht="15">
      <c r="A1325" s="30"/>
      <c r="B1325" s="151"/>
      <c r="C1325" s="170"/>
      <c r="D1325" s="151"/>
      <c r="E1325" s="151"/>
      <c r="F1325" s="151"/>
    </row>
    <row r="1326" spans="1:6" s="46" customFormat="1" ht="15">
      <c r="A1326" s="30"/>
      <c r="B1326" s="151"/>
      <c r="C1326" s="170"/>
      <c r="D1326" s="151"/>
      <c r="E1326" s="151"/>
      <c r="F1326" s="151"/>
    </row>
    <row r="1327" spans="1:6" s="46" customFormat="1" ht="15">
      <c r="A1327" s="30"/>
      <c r="B1327" s="151"/>
      <c r="C1327" s="170"/>
      <c r="D1327" s="151"/>
      <c r="E1327" s="151"/>
      <c r="F1327" s="151"/>
    </row>
    <row r="1328" spans="1:6" s="46" customFormat="1" ht="15">
      <c r="A1328" s="30"/>
      <c r="B1328" s="151"/>
      <c r="C1328" s="170"/>
      <c r="D1328" s="151"/>
      <c r="E1328" s="151"/>
      <c r="F1328" s="151"/>
    </row>
    <row r="1329" spans="1:6" s="46" customFormat="1" ht="15">
      <c r="A1329" s="30"/>
      <c r="B1329" s="151"/>
      <c r="C1329" s="170"/>
      <c r="D1329" s="151"/>
      <c r="E1329" s="151"/>
      <c r="F1329" s="151"/>
    </row>
    <row r="1330" spans="1:6" s="46" customFormat="1" ht="15">
      <c r="A1330" s="30"/>
      <c r="B1330" s="151"/>
      <c r="C1330" s="170"/>
      <c r="D1330" s="151"/>
      <c r="E1330" s="151"/>
      <c r="F1330" s="151"/>
    </row>
    <row r="1331" spans="1:6" s="46" customFormat="1" ht="15">
      <c r="A1331" s="30"/>
      <c r="B1331" s="151"/>
      <c r="C1331" s="170"/>
      <c r="D1331" s="151"/>
      <c r="E1331" s="151"/>
      <c r="F1331" s="151"/>
    </row>
    <row r="1332" spans="1:6" s="46" customFormat="1" ht="15">
      <c r="A1332" s="30"/>
      <c r="B1332" s="151"/>
      <c r="C1332" s="170"/>
      <c r="D1332" s="151"/>
      <c r="E1332" s="151"/>
      <c r="F1332" s="151"/>
    </row>
    <row r="1333" spans="1:6" s="46" customFormat="1" ht="15">
      <c r="A1333" s="30"/>
      <c r="B1333" s="151"/>
      <c r="C1333" s="170"/>
      <c r="D1333" s="151"/>
      <c r="E1333" s="151"/>
      <c r="F1333" s="151"/>
    </row>
    <row r="1334" spans="1:6" s="46" customFormat="1" ht="15">
      <c r="A1334" s="30"/>
      <c r="B1334" s="151"/>
      <c r="C1334" s="170"/>
      <c r="D1334" s="151"/>
      <c r="E1334" s="151"/>
      <c r="F1334" s="151"/>
    </row>
    <row r="1335" spans="1:6" s="46" customFormat="1" ht="15">
      <c r="A1335" s="30"/>
      <c r="B1335" s="151"/>
      <c r="C1335" s="170"/>
      <c r="D1335" s="151"/>
      <c r="E1335" s="151"/>
      <c r="F1335" s="151"/>
    </row>
    <row r="1336" spans="1:6" s="46" customFormat="1" ht="15">
      <c r="A1336" s="30"/>
      <c r="B1336" s="151"/>
      <c r="C1336" s="170"/>
      <c r="D1336" s="151"/>
      <c r="E1336" s="151"/>
      <c r="F1336" s="151"/>
    </row>
    <row r="1337" spans="1:6" s="46" customFormat="1" ht="15">
      <c r="A1337" s="30"/>
      <c r="B1337" s="151"/>
      <c r="C1337" s="170"/>
      <c r="D1337" s="151"/>
      <c r="E1337" s="151"/>
      <c r="F1337" s="151"/>
    </row>
    <row r="1338" spans="1:6" s="46" customFormat="1" ht="15">
      <c r="A1338" s="30"/>
      <c r="B1338" s="151"/>
      <c r="C1338" s="170"/>
      <c r="D1338" s="151"/>
      <c r="E1338" s="151"/>
      <c r="F1338" s="151"/>
    </row>
    <row r="1339" spans="1:6" s="46" customFormat="1" ht="15">
      <c r="A1339" s="30"/>
      <c r="B1339" s="151"/>
      <c r="C1339" s="170"/>
      <c r="D1339" s="151"/>
      <c r="E1339" s="151"/>
      <c r="F1339" s="151"/>
    </row>
    <row r="1340" spans="1:6" s="46" customFormat="1" ht="15">
      <c r="A1340" s="30"/>
      <c r="B1340" s="151"/>
      <c r="C1340" s="170"/>
      <c r="D1340" s="151"/>
      <c r="E1340" s="151"/>
      <c r="F1340" s="151"/>
    </row>
    <row r="1341" spans="1:6" s="46" customFormat="1" ht="15">
      <c r="A1341" s="30"/>
      <c r="B1341" s="151"/>
      <c r="C1341" s="170"/>
      <c r="D1341" s="151"/>
      <c r="E1341" s="151"/>
      <c r="F1341" s="151"/>
    </row>
    <row r="1342" spans="1:6" s="46" customFormat="1" ht="15">
      <c r="A1342" s="30"/>
      <c r="B1342" s="151"/>
      <c r="C1342" s="170"/>
      <c r="D1342" s="151"/>
      <c r="E1342" s="151"/>
      <c r="F1342" s="151"/>
    </row>
    <row r="1343" spans="1:6" s="46" customFormat="1" ht="15">
      <c r="A1343" s="30"/>
      <c r="B1343" s="151"/>
      <c r="C1343" s="170"/>
      <c r="D1343" s="151"/>
      <c r="E1343" s="151"/>
      <c r="F1343" s="151"/>
    </row>
    <row r="1344" spans="1:6" s="46" customFormat="1" ht="15">
      <c r="A1344" s="30"/>
      <c r="B1344" s="151"/>
      <c r="C1344" s="170"/>
      <c r="D1344" s="151"/>
      <c r="E1344" s="151"/>
      <c r="F1344" s="151"/>
    </row>
    <row r="1345" spans="1:6" s="46" customFormat="1" ht="13.5" customHeight="1">
      <c r="A1345" s="30"/>
      <c r="B1345" s="151"/>
      <c r="C1345" s="170"/>
      <c r="D1345" s="151"/>
      <c r="E1345" s="151"/>
      <c r="F1345" s="151"/>
    </row>
    <row r="1346" spans="1:6" s="46" customFormat="1" ht="14.25" customHeight="1">
      <c r="A1346" s="30"/>
      <c r="B1346" s="151"/>
      <c r="C1346" s="170"/>
      <c r="D1346" s="151"/>
      <c r="E1346" s="151"/>
      <c r="F1346" s="151"/>
    </row>
    <row r="1347" spans="1:6" s="46" customFormat="1" ht="15">
      <c r="A1347" s="30"/>
      <c r="B1347" s="151"/>
      <c r="C1347" s="170"/>
      <c r="D1347" s="151"/>
      <c r="E1347" s="151"/>
      <c r="F1347" s="151"/>
    </row>
    <row r="1348" spans="1:6" s="46" customFormat="1" ht="15">
      <c r="A1348" s="30"/>
      <c r="B1348" s="151"/>
      <c r="C1348" s="170"/>
      <c r="D1348" s="151"/>
      <c r="E1348" s="151"/>
      <c r="F1348" s="151"/>
    </row>
    <row r="1349" spans="1:6" s="46" customFormat="1" ht="15">
      <c r="A1349" s="30"/>
      <c r="B1349" s="151"/>
      <c r="C1349" s="170"/>
      <c r="D1349" s="151"/>
      <c r="E1349" s="151"/>
      <c r="F1349" s="151"/>
    </row>
    <row r="1350" spans="1:6" s="46" customFormat="1" ht="15">
      <c r="A1350" s="30"/>
      <c r="B1350" s="151"/>
      <c r="C1350" s="170"/>
      <c r="D1350" s="151"/>
      <c r="E1350" s="151"/>
      <c r="F1350" s="151"/>
    </row>
    <row r="1351" spans="1:6" s="46" customFormat="1" ht="15">
      <c r="A1351" s="30"/>
      <c r="B1351" s="151"/>
      <c r="C1351" s="170"/>
      <c r="D1351" s="151"/>
      <c r="E1351" s="151"/>
      <c r="F1351" s="151"/>
    </row>
    <row r="1352" spans="1:6" s="46" customFormat="1" ht="15">
      <c r="A1352" s="30"/>
      <c r="B1352" s="151"/>
      <c r="C1352" s="170"/>
      <c r="D1352" s="151"/>
      <c r="E1352" s="151"/>
      <c r="F1352" s="151"/>
    </row>
    <row r="1353" spans="1:6" s="46" customFormat="1" ht="26.25" customHeight="1">
      <c r="A1353" s="30"/>
      <c r="B1353" s="151"/>
      <c r="C1353" s="170"/>
      <c r="D1353" s="151"/>
      <c r="E1353" s="151"/>
      <c r="F1353" s="151"/>
    </row>
    <row r="1354" spans="1:6" s="46" customFormat="1" ht="15">
      <c r="A1354" s="30"/>
      <c r="B1354" s="151"/>
      <c r="C1354" s="170"/>
      <c r="D1354" s="151"/>
      <c r="E1354" s="151"/>
      <c r="F1354" s="151"/>
    </row>
    <row r="1355" spans="1:6" s="46" customFormat="1" ht="15">
      <c r="A1355" s="30"/>
      <c r="B1355" s="151"/>
      <c r="C1355" s="170"/>
      <c r="D1355" s="151"/>
      <c r="E1355" s="151"/>
      <c r="F1355" s="151"/>
    </row>
    <row r="1356" spans="1:6" s="46" customFormat="1" ht="15">
      <c r="A1356" s="30"/>
      <c r="B1356" s="151"/>
      <c r="C1356" s="170"/>
      <c r="D1356" s="151"/>
      <c r="E1356" s="151"/>
      <c r="F1356" s="151"/>
    </row>
    <row r="1357" spans="1:6" s="46" customFormat="1" ht="15">
      <c r="A1357" s="30"/>
      <c r="B1357" s="151"/>
      <c r="C1357" s="170"/>
      <c r="D1357" s="151"/>
      <c r="E1357" s="151"/>
      <c r="F1357" s="151"/>
    </row>
    <row r="1358" spans="1:6" s="46" customFormat="1" ht="15">
      <c r="A1358" s="30"/>
      <c r="B1358" s="151"/>
      <c r="C1358" s="170"/>
      <c r="D1358" s="151"/>
      <c r="E1358" s="151"/>
      <c r="F1358" s="151"/>
    </row>
    <row r="1359" spans="1:6" s="46" customFormat="1" ht="15">
      <c r="A1359" s="30"/>
      <c r="B1359" s="151"/>
      <c r="C1359" s="170"/>
      <c r="D1359" s="151"/>
      <c r="E1359" s="151"/>
      <c r="F1359" s="151"/>
    </row>
    <row r="1360" spans="1:6" s="46" customFormat="1" ht="15">
      <c r="A1360" s="30"/>
      <c r="B1360" s="151"/>
      <c r="C1360" s="170"/>
      <c r="D1360" s="151"/>
      <c r="E1360" s="151"/>
      <c r="F1360" s="151"/>
    </row>
    <row r="1361" spans="1:6" s="46" customFormat="1" ht="15">
      <c r="A1361" s="30"/>
      <c r="B1361" s="151"/>
      <c r="C1361" s="170"/>
      <c r="D1361" s="151"/>
      <c r="E1361" s="151"/>
      <c r="F1361" s="151"/>
    </row>
    <row r="1362" spans="1:6" s="46" customFormat="1" ht="15">
      <c r="A1362" s="30"/>
      <c r="B1362" s="151"/>
      <c r="C1362" s="170"/>
      <c r="D1362" s="151"/>
      <c r="E1362" s="151"/>
      <c r="F1362" s="151"/>
    </row>
    <row r="1363" spans="1:6" s="46" customFormat="1" ht="15">
      <c r="A1363" s="30"/>
      <c r="B1363" s="151"/>
      <c r="C1363" s="170"/>
      <c r="D1363" s="151"/>
      <c r="E1363" s="151"/>
      <c r="F1363" s="151"/>
    </row>
    <row r="1364" spans="1:6" s="46" customFormat="1" ht="15">
      <c r="A1364" s="30"/>
      <c r="B1364" s="151"/>
      <c r="C1364" s="170"/>
      <c r="D1364" s="151"/>
      <c r="E1364" s="151"/>
      <c r="F1364" s="151"/>
    </row>
    <row r="1365" spans="1:6" s="46" customFormat="1" ht="15">
      <c r="A1365" s="30"/>
      <c r="B1365" s="151"/>
      <c r="C1365" s="170"/>
      <c r="D1365" s="151"/>
      <c r="E1365" s="151"/>
      <c r="F1365" s="151"/>
    </row>
    <row r="1366" spans="1:6" s="46" customFormat="1" ht="15">
      <c r="A1366" s="30"/>
      <c r="B1366" s="151"/>
      <c r="C1366" s="170"/>
      <c r="D1366" s="151"/>
      <c r="E1366" s="151"/>
      <c r="F1366" s="151"/>
    </row>
    <row r="1367" spans="1:6" s="46" customFormat="1" ht="15">
      <c r="A1367" s="30"/>
      <c r="B1367" s="151"/>
      <c r="C1367" s="170"/>
      <c r="D1367" s="151"/>
      <c r="E1367" s="151"/>
      <c r="F1367" s="151"/>
    </row>
    <row r="1368" spans="1:6" s="46" customFormat="1" ht="15">
      <c r="A1368" s="30"/>
      <c r="B1368" s="151"/>
      <c r="C1368" s="170"/>
      <c r="D1368" s="151"/>
      <c r="E1368" s="151"/>
      <c r="F1368" s="151"/>
    </row>
    <row r="1369" spans="1:6" s="46" customFormat="1" ht="15">
      <c r="A1369" s="30"/>
      <c r="B1369" s="151"/>
      <c r="C1369" s="170"/>
      <c r="D1369" s="151"/>
      <c r="E1369" s="151"/>
      <c r="F1369" s="151"/>
    </row>
    <row r="1370" spans="1:6" s="46" customFormat="1" ht="15">
      <c r="A1370" s="30"/>
      <c r="B1370" s="151"/>
      <c r="C1370" s="170"/>
      <c r="D1370" s="151"/>
      <c r="E1370" s="151"/>
      <c r="F1370" s="151"/>
    </row>
    <row r="1371" spans="1:6" s="46" customFormat="1" ht="15">
      <c r="A1371" s="30"/>
      <c r="B1371" s="151"/>
      <c r="C1371" s="170"/>
      <c r="D1371" s="151"/>
      <c r="E1371" s="151"/>
      <c r="F1371" s="151"/>
    </row>
    <row r="1372" spans="1:6" s="46" customFormat="1" ht="15">
      <c r="A1372" s="30"/>
      <c r="B1372" s="151"/>
      <c r="C1372" s="170"/>
      <c r="D1372" s="151"/>
      <c r="E1372" s="151"/>
      <c r="F1372" s="151"/>
    </row>
    <row r="1373" spans="1:6" s="46" customFormat="1" ht="15">
      <c r="A1373" s="30"/>
      <c r="B1373" s="151"/>
      <c r="C1373" s="170"/>
      <c r="D1373" s="151"/>
      <c r="E1373" s="151"/>
      <c r="F1373" s="151"/>
    </row>
    <row r="1374" spans="1:6" s="46" customFormat="1" ht="15">
      <c r="A1374" s="30"/>
      <c r="B1374" s="151"/>
      <c r="C1374" s="170"/>
      <c r="D1374" s="151"/>
      <c r="E1374" s="151"/>
      <c r="F1374" s="151"/>
    </row>
    <row r="1375" spans="1:6" s="46" customFormat="1" ht="15">
      <c r="A1375" s="30"/>
      <c r="B1375" s="151"/>
      <c r="C1375" s="170"/>
      <c r="D1375" s="151"/>
      <c r="E1375" s="151"/>
      <c r="F1375" s="151"/>
    </row>
    <row r="1376" spans="1:6" s="46" customFormat="1" ht="15">
      <c r="A1376" s="30"/>
      <c r="B1376" s="151"/>
      <c r="C1376" s="170"/>
      <c r="D1376" s="151"/>
      <c r="E1376" s="151"/>
      <c r="F1376" s="151"/>
    </row>
    <row r="1377" spans="1:6" s="46" customFormat="1" ht="15">
      <c r="A1377" s="30"/>
      <c r="B1377" s="151"/>
      <c r="C1377" s="170"/>
      <c r="D1377" s="151"/>
      <c r="E1377" s="151"/>
      <c r="F1377" s="151"/>
    </row>
    <row r="1378" spans="1:6" s="46" customFormat="1" ht="48.75" customHeight="1">
      <c r="A1378" s="30"/>
      <c r="B1378" s="151"/>
      <c r="C1378" s="170"/>
      <c r="D1378" s="151"/>
      <c r="E1378" s="151"/>
      <c r="F1378" s="151"/>
    </row>
    <row r="1379" spans="1:6" s="46" customFormat="1" ht="15" customHeight="1">
      <c r="A1379" s="30"/>
      <c r="B1379" s="151"/>
      <c r="C1379" s="170"/>
      <c r="D1379" s="151"/>
      <c r="E1379" s="151"/>
      <c r="F1379" s="151"/>
    </row>
    <row r="1380" spans="1:6" s="46" customFormat="1" ht="15" customHeight="1">
      <c r="A1380" s="30"/>
      <c r="B1380" s="151"/>
      <c r="C1380" s="170"/>
      <c r="D1380" s="151"/>
      <c r="E1380" s="151"/>
      <c r="F1380" s="151"/>
    </row>
    <row r="1381" spans="1:6" s="46" customFormat="1" ht="15" customHeight="1">
      <c r="A1381" s="30"/>
      <c r="B1381" s="151"/>
      <c r="C1381" s="170"/>
      <c r="D1381" s="151"/>
      <c r="E1381" s="151"/>
      <c r="F1381" s="151"/>
    </row>
    <row r="1382" spans="1:6" s="46" customFormat="1" ht="15" customHeight="1">
      <c r="A1382" s="30"/>
      <c r="B1382" s="151"/>
      <c r="C1382" s="170"/>
      <c r="D1382" s="151"/>
      <c r="E1382" s="151"/>
      <c r="F1382" s="151"/>
    </row>
    <row r="1383" spans="1:6" s="46" customFormat="1" ht="15" customHeight="1">
      <c r="A1383" s="30"/>
      <c r="B1383" s="151"/>
      <c r="C1383" s="170"/>
      <c r="D1383" s="151"/>
      <c r="E1383" s="151"/>
      <c r="F1383" s="151"/>
    </row>
    <row r="1384" spans="1:6" s="46" customFormat="1" ht="15" customHeight="1">
      <c r="A1384" s="30"/>
      <c r="B1384" s="151"/>
      <c r="C1384" s="170"/>
      <c r="D1384" s="151"/>
      <c r="E1384" s="151"/>
      <c r="F1384" s="151"/>
    </row>
    <row r="1385" spans="1:6" s="46" customFormat="1" ht="15" customHeight="1">
      <c r="A1385" s="30"/>
      <c r="B1385" s="151"/>
      <c r="C1385" s="170"/>
      <c r="D1385" s="151"/>
      <c r="E1385" s="151"/>
      <c r="F1385" s="151"/>
    </row>
    <row r="1386" spans="1:6" s="46" customFormat="1" ht="15" customHeight="1">
      <c r="A1386" s="30"/>
      <c r="B1386" s="151"/>
      <c r="C1386" s="170"/>
      <c r="D1386" s="151"/>
      <c r="E1386" s="151"/>
      <c r="F1386" s="151"/>
    </row>
    <row r="1387" spans="1:6" s="46" customFormat="1" ht="15" customHeight="1">
      <c r="A1387" s="30"/>
      <c r="B1387" s="151"/>
      <c r="C1387" s="170"/>
      <c r="D1387" s="151"/>
      <c r="E1387" s="151"/>
      <c r="F1387" s="151"/>
    </row>
    <row r="1388" spans="1:6" s="46" customFormat="1" ht="15" customHeight="1">
      <c r="A1388" s="30"/>
      <c r="B1388" s="151"/>
      <c r="C1388" s="170"/>
      <c r="D1388" s="151"/>
      <c r="E1388" s="151"/>
      <c r="F1388" s="151"/>
    </row>
    <row r="1389" spans="1:6" s="46" customFormat="1" ht="15" customHeight="1">
      <c r="A1389" s="30"/>
      <c r="B1389" s="151"/>
      <c r="C1389" s="170"/>
      <c r="D1389" s="151"/>
      <c r="E1389" s="151"/>
      <c r="F1389" s="151"/>
    </row>
    <row r="1390" spans="1:6" s="46" customFormat="1" ht="15" customHeight="1">
      <c r="A1390" s="30"/>
      <c r="B1390" s="151"/>
      <c r="C1390" s="170"/>
      <c r="D1390" s="151"/>
      <c r="E1390" s="151"/>
      <c r="F1390" s="151"/>
    </row>
    <row r="1391" spans="1:6" s="46" customFormat="1" ht="15" customHeight="1">
      <c r="A1391" s="30"/>
      <c r="B1391" s="151"/>
      <c r="C1391" s="170"/>
      <c r="D1391" s="151"/>
      <c r="E1391" s="151"/>
      <c r="F1391" s="151"/>
    </row>
    <row r="1392" spans="1:6" s="46" customFormat="1" ht="15" customHeight="1">
      <c r="A1392" s="30"/>
      <c r="B1392" s="151"/>
      <c r="C1392" s="170"/>
      <c r="D1392" s="151"/>
      <c r="E1392" s="151"/>
      <c r="F1392" s="151"/>
    </row>
    <row r="1393" spans="1:6" s="46" customFormat="1" ht="15" customHeight="1">
      <c r="A1393" s="30"/>
      <c r="B1393" s="151"/>
      <c r="C1393" s="170"/>
      <c r="D1393" s="151"/>
      <c r="E1393" s="151"/>
      <c r="F1393" s="151"/>
    </row>
    <row r="1394" spans="1:6" s="46" customFormat="1" ht="15" customHeight="1">
      <c r="A1394" s="30"/>
      <c r="B1394" s="151"/>
      <c r="C1394" s="170"/>
      <c r="D1394" s="151"/>
      <c r="E1394" s="151"/>
      <c r="F1394" s="151"/>
    </row>
    <row r="1395" spans="1:6" s="46" customFormat="1" ht="15" customHeight="1">
      <c r="A1395" s="30"/>
      <c r="B1395" s="151"/>
      <c r="C1395" s="170"/>
      <c r="D1395" s="151"/>
      <c r="E1395" s="151"/>
      <c r="F1395" s="151"/>
    </row>
    <row r="1396" spans="1:6" s="46" customFormat="1" ht="15" customHeight="1">
      <c r="A1396" s="30"/>
      <c r="B1396" s="151"/>
      <c r="C1396" s="170"/>
      <c r="D1396" s="151"/>
      <c r="E1396" s="151"/>
      <c r="F1396" s="151"/>
    </row>
    <row r="1397" spans="1:6" s="46" customFormat="1" ht="15" customHeight="1">
      <c r="A1397" s="30"/>
      <c r="B1397" s="151"/>
      <c r="C1397" s="170"/>
      <c r="D1397" s="151"/>
      <c r="E1397" s="151"/>
      <c r="F1397" s="151"/>
    </row>
    <row r="1398" spans="1:6" s="46" customFormat="1" ht="15" customHeight="1">
      <c r="A1398" s="30"/>
      <c r="B1398" s="151"/>
      <c r="C1398" s="170"/>
      <c r="D1398" s="151"/>
      <c r="E1398" s="151"/>
      <c r="F1398" s="151"/>
    </row>
    <row r="1399" spans="1:6" s="46" customFormat="1" ht="15" customHeight="1">
      <c r="A1399" s="30"/>
      <c r="B1399" s="151"/>
      <c r="C1399" s="170"/>
      <c r="D1399" s="151"/>
      <c r="E1399" s="151"/>
      <c r="F1399" s="151"/>
    </row>
    <row r="1400" spans="1:6" s="46" customFormat="1" ht="15" customHeight="1">
      <c r="A1400" s="30"/>
      <c r="B1400" s="151"/>
      <c r="C1400" s="170"/>
      <c r="D1400" s="151"/>
      <c r="E1400" s="151"/>
      <c r="F1400" s="151"/>
    </row>
    <row r="1401" spans="1:6" s="46" customFormat="1" ht="15" customHeight="1">
      <c r="A1401" s="30"/>
      <c r="B1401" s="151"/>
      <c r="C1401" s="170"/>
      <c r="D1401" s="151"/>
      <c r="E1401" s="151"/>
      <c r="F1401" s="151"/>
    </row>
    <row r="1402" spans="1:6" s="46" customFormat="1" ht="15" customHeight="1">
      <c r="A1402" s="30"/>
      <c r="B1402" s="151"/>
      <c r="C1402" s="170"/>
      <c r="D1402" s="151"/>
      <c r="E1402" s="151"/>
      <c r="F1402" s="151"/>
    </row>
    <row r="1403" spans="1:6" s="46" customFormat="1" ht="15" customHeight="1">
      <c r="A1403" s="30"/>
      <c r="B1403" s="151"/>
      <c r="C1403" s="170"/>
      <c r="D1403" s="151"/>
      <c r="E1403" s="151"/>
      <c r="F1403" s="151"/>
    </row>
    <row r="1404" spans="1:6" s="46" customFormat="1" ht="15" customHeight="1">
      <c r="A1404" s="30"/>
      <c r="B1404" s="151"/>
      <c r="C1404" s="170"/>
      <c r="D1404" s="151"/>
      <c r="E1404" s="151"/>
      <c r="F1404" s="151"/>
    </row>
    <row r="1405" spans="1:6" s="46" customFormat="1" ht="15" customHeight="1">
      <c r="A1405" s="30"/>
      <c r="B1405" s="151"/>
      <c r="C1405" s="170"/>
      <c r="D1405" s="151"/>
      <c r="E1405" s="151"/>
      <c r="F1405" s="151"/>
    </row>
    <row r="1406" spans="1:6" s="46" customFormat="1" ht="15" customHeight="1">
      <c r="A1406" s="30"/>
      <c r="B1406" s="151"/>
      <c r="C1406" s="170"/>
      <c r="D1406" s="151"/>
      <c r="E1406" s="151"/>
      <c r="F1406" s="151"/>
    </row>
    <row r="1407" spans="1:6" s="46" customFormat="1" ht="15" customHeight="1">
      <c r="A1407" s="30"/>
      <c r="B1407" s="151"/>
      <c r="C1407" s="170"/>
      <c r="D1407" s="151"/>
      <c r="E1407" s="151"/>
      <c r="F1407" s="151"/>
    </row>
    <row r="1408" spans="1:6" s="46" customFormat="1" ht="15" customHeight="1">
      <c r="A1408" s="30"/>
      <c r="B1408" s="151"/>
      <c r="C1408" s="170"/>
      <c r="D1408" s="151"/>
      <c r="E1408" s="151"/>
      <c r="F1408" s="151"/>
    </row>
    <row r="1409" spans="1:6" s="46" customFormat="1" ht="15" customHeight="1">
      <c r="A1409" s="30"/>
      <c r="B1409" s="151"/>
      <c r="C1409" s="170"/>
      <c r="D1409" s="151"/>
      <c r="E1409" s="151"/>
      <c r="F1409" s="151"/>
    </row>
    <row r="1410" spans="1:6" s="46" customFormat="1" ht="15" customHeight="1">
      <c r="A1410" s="30"/>
      <c r="B1410" s="151"/>
      <c r="C1410" s="170"/>
      <c r="D1410" s="151"/>
      <c r="E1410" s="151"/>
      <c r="F1410" s="151"/>
    </row>
    <row r="1411" spans="1:6" s="46" customFormat="1" ht="15" customHeight="1">
      <c r="A1411" s="30"/>
      <c r="B1411" s="151"/>
      <c r="C1411" s="170"/>
      <c r="D1411" s="151"/>
      <c r="E1411" s="151"/>
      <c r="F1411" s="151"/>
    </row>
    <row r="1412" spans="1:6" s="46" customFormat="1" ht="15" customHeight="1">
      <c r="A1412" s="30"/>
      <c r="B1412" s="151"/>
      <c r="C1412" s="170"/>
      <c r="D1412" s="151"/>
      <c r="E1412" s="151"/>
      <c r="F1412" s="151"/>
    </row>
    <row r="1413" spans="1:6" s="46" customFormat="1" ht="15" customHeight="1">
      <c r="A1413" s="30"/>
      <c r="B1413" s="151"/>
      <c r="C1413" s="170"/>
      <c r="D1413" s="151"/>
      <c r="E1413" s="151"/>
      <c r="F1413" s="151"/>
    </row>
    <row r="1414" spans="1:6" s="46" customFormat="1" ht="15" customHeight="1">
      <c r="A1414" s="30"/>
      <c r="B1414" s="151"/>
      <c r="C1414" s="170"/>
      <c r="D1414" s="151"/>
      <c r="E1414" s="151"/>
      <c r="F1414" s="151"/>
    </row>
    <row r="1415" spans="1:6" s="46" customFormat="1" ht="15" customHeight="1">
      <c r="A1415" s="30"/>
      <c r="B1415" s="151"/>
      <c r="C1415" s="170"/>
      <c r="D1415" s="151"/>
      <c r="E1415" s="151"/>
      <c r="F1415" s="151"/>
    </row>
    <row r="1416" spans="1:6" s="46" customFormat="1" ht="15" customHeight="1">
      <c r="A1416" s="30"/>
      <c r="B1416" s="151"/>
      <c r="C1416" s="170"/>
      <c r="D1416" s="151"/>
      <c r="E1416" s="151"/>
      <c r="F1416" s="151"/>
    </row>
    <row r="1417" spans="1:6" s="46" customFormat="1" ht="15" customHeight="1">
      <c r="A1417" s="30"/>
      <c r="B1417" s="151"/>
      <c r="C1417" s="170"/>
      <c r="D1417" s="151"/>
      <c r="E1417" s="151"/>
      <c r="F1417" s="151"/>
    </row>
    <row r="1418" spans="1:6" s="46" customFormat="1" ht="15" customHeight="1">
      <c r="A1418" s="30"/>
      <c r="B1418" s="151"/>
      <c r="C1418" s="170"/>
      <c r="D1418" s="151"/>
      <c r="E1418" s="151"/>
      <c r="F1418" s="151"/>
    </row>
    <row r="1419" spans="1:6" s="46" customFormat="1" ht="15" customHeight="1">
      <c r="A1419" s="30"/>
      <c r="B1419" s="151"/>
      <c r="C1419" s="170"/>
      <c r="D1419" s="151"/>
      <c r="E1419" s="151"/>
      <c r="F1419" s="151"/>
    </row>
    <row r="1420" spans="1:6" s="46" customFormat="1" ht="15" customHeight="1">
      <c r="A1420" s="30"/>
      <c r="B1420" s="151"/>
      <c r="C1420" s="170"/>
      <c r="D1420" s="151"/>
      <c r="E1420" s="151"/>
      <c r="F1420" s="151"/>
    </row>
    <row r="1421" spans="1:6" s="46" customFormat="1" ht="15" customHeight="1">
      <c r="A1421" s="30"/>
      <c r="B1421" s="151"/>
      <c r="C1421" s="170"/>
      <c r="D1421" s="151"/>
      <c r="E1421" s="151"/>
      <c r="F1421" s="151"/>
    </row>
    <row r="1422" spans="1:6" s="46" customFormat="1" ht="15" customHeight="1">
      <c r="A1422" s="30"/>
      <c r="B1422" s="151"/>
      <c r="C1422" s="170"/>
      <c r="D1422" s="151"/>
      <c r="E1422" s="151"/>
      <c r="F1422" s="151"/>
    </row>
    <row r="1423" spans="1:6" s="46" customFormat="1" ht="15" customHeight="1">
      <c r="A1423" s="30"/>
      <c r="B1423" s="151"/>
      <c r="C1423" s="170"/>
      <c r="D1423" s="151"/>
      <c r="E1423" s="151"/>
      <c r="F1423" s="151"/>
    </row>
    <row r="1424" spans="1:6" s="46" customFormat="1" ht="15" customHeight="1">
      <c r="A1424" s="30"/>
      <c r="B1424" s="151"/>
      <c r="C1424" s="170"/>
      <c r="D1424" s="151"/>
      <c r="E1424" s="151"/>
      <c r="F1424" s="151"/>
    </row>
    <row r="1425" spans="1:6" s="46" customFormat="1" ht="15" customHeight="1">
      <c r="A1425" s="30"/>
      <c r="B1425" s="151"/>
      <c r="C1425" s="170"/>
      <c r="D1425" s="151"/>
      <c r="E1425" s="151"/>
      <c r="F1425" s="151"/>
    </row>
    <row r="1426" spans="1:6" s="46" customFormat="1" ht="15" customHeight="1">
      <c r="A1426" s="30"/>
      <c r="B1426" s="151"/>
      <c r="C1426" s="170"/>
      <c r="D1426" s="151"/>
      <c r="E1426" s="151"/>
      <c r="F1426" s="151"/>
    </row>
    <row r="1427" spans="1:6" s="46" customFormat="1" ht="15" customHeight="1">
      <c r="A1427" s="30"/>
      <c r="B1427" s="151"/>
      <c r="C1427" s="170"/>
      <c r="D1427" s="151"/>
      <c r="E1427" s="151"/>
      <c r="F1427" s="151"/>
    </row>
    <row r="1428" spans="1:6" s="46" customFormat="1" ht="15" customHeight="1">
      <c r="A1428" s="30"/>
      <c r="B1428" s="151"/>
      <c r="C1428" s="170"/>
      <c r="D1428" s="151"/>
      <c r="E1428" s="151"/>
      <c r="F1428" s="151"/>
    </row>
    <row r="1429" spans="1:6" s="46" customFormat="1" ht="15" customHeight="1">
      <c r="A1429" s="30"/>
      <c r="B1429" s="151"/>
      <c r="C1429" s="170"/>
      <c r="D1429" s="151"/>
      <c r="E1429" s="151"/>
      <c r="F1429" s="151"/>
    </row>
    <row r="1430" spans="1:6" s="46" customFormat="1" ht="15" customHeight="1">
      <c r="A1430" s="30"/>
      <c r="B1430" s="151"/>
      <c r="C1430" s="170"/>
      <c r="D1430" s="151"/>
      <c r="E1430" s="151"/>
      <c r="F1430" s="151"/>
    </row>
    <row r="1431" spans="1:6" s="46" customFormat="1" ht="15" customHeight="1">
      <c r="A1431" s="30"/>
      <c r="B1431" s="151"/>
      <c r="C1431" s="170"/>
      <c r="D1431" s="151"/>
      <c r="E1431" s="151"/>
      <c r="F1431" s="151"/>
    </row>
    <row r="1432" spans="1:6" s="46" customFormat="1" ht="15" customHeight="1">
      <c r="A1432" s="30"/>
      <c r="B1432" s="151"/>
      <c r="C1432" s="170"/>
      <c r="D1432" s="151"/>
      <c r="E1432" s="151"/>
      <c r="F1432" s="151"/>
    </row>
    <row r="1433" spans="1:6" s="46" customFormat="1" ht="15" customHeight="1">
      <c r="A1433" s="30"/>
      <c r="B1433" s="151"/>
      <c r="C1433" s="170"/>
      <c r="D1433" s="151"/>
      <c r="E1433" s="151"/>
      <c r="F1433" s="151"/>
    </row>
    <row r="1434" spans="1:6" s="46" customFormat="1" ht="15" customHeight="1">
      <c r="A1434" s="30"/>
      <c r="B1434" s="151"/>
      <c r="C1434" s="170"/>
      <c r="D1434" s="151"/>
      <c r="E1434" s="151"/>
      <c r="F1434" s="151"/>
    </row>
    <row r="1435" spans="1:6" s="46" customFormat="1" ht="15" customHeight="1">
      <c r="A1435" s="30"/>
      <c r="B1435" s="151"/>
      <c r="C1435" s="170"/>
      <c r="D1435" s="151"/>
      <c r="E1435" s="151"/>
      <c r="F1435" s="151"/>
    </row>
    <row r="1436" spans="1:6" s="46" customFormat="1" ht="15" customHeight="1">
      <c r="A1436" s="30"/>
      <c r="B1436" s="151"/>
      <c r="C1436" s="170"/>
      <c r="D1436" s="151"/>
      <c r="E1436" s="151"/>
      <c r="F1436" s="151"/>
    </row>
    <row r="1437" spans="1:6" s="46" customFormat="1" ht="15" customHeight="1">
      <c r="A1437" s="30"/>
      <c r="B1437" s="151"/>
      <c r="C1437" s="170"/>
      <c r="D1437" s="151"/>
      <c r="E1437" s="151"/>
      <c r="F1437" s="151"/>
    </row>
    <row r="1438" spans="1:6" s="46" customFormat="1" ht="15" customHeight="1">
      <c r="A1438" s="30"/>
      <c r="B1438" s="151"/>
      <c r="C1438" s="170"/>
      <c r="D1438" s="151"/>
      <c r="E1438" s="151"/>
      <c r="F1438" s="151"/>
    </row>
    <row r="1439" spans="1:6" s="46" customFormat="1" ht="15" customHeight="1">
      <c r="A1439" s="30"/>
      <c r="B1439" s="151"/>
      <c r="C1439" s="170"/>
      <c r="D1439" s="151"/>
      <c r="E1439" s="151"/>
      <c r="F1439" s="151"/>
    </row>
    <row r="1440" spans="1:6" s="46" customFormat="1" ht="15" customHeight="1">
      <c r="A1440" s="30"/>
      <c r="B1440" s="151"/>
      <c r="C1440" s="170"/>
      <c r="D1440" s="151"/>
      <c r="E1440" s="151"/>
      <c r="F1440" s="151"/>
    </row>
    <row r="1441" spans="1:6" s="46" customFormat="1" ht="15" customHeight="1">
      <c r="A1441" s="30"/>
      <c r="B1441" s="151"/>
      <c r="C1441" s="170"/>
      <c r="D1441" s="151"/>
      <c r="E1441" s="151"/>
      <c r="F1441" s="151"/>
    </row>
    <row r="1442" spans="1:6" s="46" customFormat="1" ht="15" customHeight="1">
      <c r="A1442" s="30"/>
      <c r="B1442" s="151"/>
      <c r="C1442" s="170"/>
      <c r="D1442" s="151"/>
      <c r="E1442" s="151"/>
      <c r="F1442" s="151"/>
    </row>
    <row r="1443" spans="1:6" s="46" customFormat="1" ht="15" customHeight="1">
      <c r="A1443" s="30"/>
      <c r="B1443" s="151"/>
      <c r="C1443" s="170"/>
      <c r="D1443" s="151"/>
      <c r="E1443" s="151"/>
      <c r="F1443" s="151"/>
    </row>
    <row r="1444" spans="1:6" s="46" customFormat="1" ht="15" customHeight="1">
      <c r="A1444" s="30"/>
      <c r="B1444" s="151"/>
      <c r="C1444" s="170"/>
      <c r="D1444" s="151"/>
      <c r="E1444" s="151"/>
      <c r="F1444" s="151"/>
    </row>
    <row r="1445" spans="1:6" s="46" customFormat="1" ht="15">
      <c r="A1445" s="30"/>
      <c r="B1445" s="151"/>
      <c r="C1445" s="170"/>
      <c r="D1445" s="151"/>
      <c r="E1445" s="151"/>
      <c r="F1445" s="151"/>
    </row>
    <row r="1446" spans="1:6" s="46" customFormat="1" ht="15" customHeight="1">
      <c r="A1446" s="30"/>
      <c r="B1446" s="151"/>
      <c r="C1446" s="170"/>
      <c r="D1446" s="151"/>
      <c r="E1446" s="151"/>
      <c r="F1446" s="151"/>
    </row>
    <row r="1447" spans="1:6" s="46" customFormat="1" ht="15" customHeight="1">
      <c r="A1447" s="30"/>
      <c r="B1447" s="151"/>
      <c r="C1447" s="170"/>
      <c r="D1447" s="151"/>
      <c r="E1447" s="151"/>
      <c r="F1447" s="151"/>
    </row>
    <row r="1448" spans="1:6" s="46" customFormat="1" ht="15" customHeight="1">
      <c r="A1448" s="30"/>
      <c r="B1448" s="151"/>
      <c r="C1448" s="170"/>
      <c r="D1448" s="151"/>
      <c r="E1448" s="151"/>
      <c r="F1448" s="151"/>
    </row>
    <row r="1449" spans="1:6" s="46" customFormat="1" ht="15" customHeight="1">
      <c r="A1449" s="30"/>
      <c r="B1449" s="151"/>
      <c r="C1449" s="170"/>
      <c r="D1449" s="151"/>
      <c r="E1449" s="151"/>
      <c r="F1449" s="151"/>
    </row>
    <row r="1450" spans="1:6" s="46" customFormat="1" ht="48.75" customHeight="1">
      <c r="A1450" s="30"/>
      <c r="B1450" s="151"/>
      <c r="C1450" s="170"/>
      <c r="D1450" s="151"/>
      <c r="E1450" s="151"/>
      <c r="F1450" s="151"/>
    </row>
    <row r="1451" spans="1:6" s="46" customFormat="1" ht="15" customHeight="1">
      <c r="A1451" s="30"/>
      <c r="B1451" s="151"/>
      <c r="C1451" s="170"/>
      <c r="D1451" s="151"/>
      <c r="E1451" s="151"/>
      <c r="F1451" s="151"/>
    </row>
    <row r="1452" spans="1:6" s="46" customFormat="1" ht="15" customHeight="1">
      <c r="A1452" s="30"/>
      <c r="B1452" s="151"/>
      <c r="C1452" s="170"/>
      <c r="D1452" s="151"/>
      <c r="E1452" s="151"/>
      <c r="F1452" s="151"/>
    </row>
    <row r="1453" spans="1:6" s="46" customFormat="1" ht="15" customHeight="1">
      <c r="A1453" s="30"/>
      <c r="B1453" s="151"/>
      <c r="C1453" s="170"/>
      <c r="D1453" s="151"/>
      <c r="E1453" s="151"/>
      <c r="F1453" s="151"/>
    </row>
    <row r="1454" spans="1:6" s="46" customFormat="1" ht="15" customHeight="1">
      <c r="A1454" s="30"/>
      <c r="B1454" s="151"/>
      <c r="C1454" s="170"/>
      <c r="D1454" s="151"/>
      <c r="E1454" s="151"/>
      <c r="F1454" s="151"/>
    </row>
    <row r="1455" spans="1:6" s="46" customFormat="1" ht="15" customHeight="1">
      <c r="A1455" s="30"/>
      <c r="B1455" s="151"/>
      <c r="C1455" s="170"/>
      <c r="D1455" s="151"/>
      <c r="E1455" s="151"/>
      <c r="F1455" s="151"/>
    </row>
    <row r="1456" spans="1:6" s="46" customFormat="1" ht="15" customHeight="1">
      <c r="A1456" s="30"/>
      <c r="B1456" s="151"/>
      <c r="C1456" s="170"/>
      <c r="D1456" s="151"/>
      <c r="E1456" s="151"/>
      <c r="F1456" s="151"/>
    </row>
    <row r="1457" spans="1:6" s="46" customFormat="1" ht="15" customHeight="1">
      <c r="A1457" s="30"/>
      <c r="B1457" s="151"/>
      <c r="C1457" s="170"/>
      <c r="D1457" s="151"/>
      <c r="E1457" s="151"/>
      <c r="F1457" s="151"/>
    </row>
    <row r="1458" spans="1:6" s="46" customFormat="1" ht="15" customHeight="1">
      <c r="A1458" s="30"/>
      <c r="B1458" s="151"/>
      <c r="C1458" s="170"/>
      <c r="D1458" s="151"/>
      <c r="E1458" s="151"/>
      <c r="F1458" s="151"/>
    </row>
    <row r="1459" spans="1:6" s="46" customFormat="1" ht="15" customHeight="1">
      <c r="A1459" s="30"/>
      <c r="B1459" s="151"/>
      <c r="C1459" s="170"/>
      <c r="D1459" s="151"/>
      <c r="E1459" s="151"/>
      <c r="F1459" s="151"/>
    </row>
    <row r="1460" spans="1:6" s="46" customFormat="1" ht="15" customHeight="1">
      <c r="A1460" s="30"/>
      <c r="B1460" s="151"/>
      <c r="C1460" s="170"/>
      <c r="D1460" s="151"/>
      <c r="E1460" s="151"/>
      <c r="F1460" s="151"/>
    </row>
    <row r="1461" spans="1:6" s="46" customFormat="1" ht="15" customHeight="1">
      <c r="A1461" s="30"/>
      <c r="B1461" s="151"/>
      <c r="C1461" s="170"/>
      <c r="D1461" s="151"/>
      <c r="E1461" s="151"/>
      <c r="F1461" s="151"/>
    </row>
    <row r="1462" spans="1:6" s="46" customFormat="1" ht="15" customHeight="1">
      <c r="A1462" s="30"/>
      <c r="B1462" s="151"/>
      <c r="C1462" s="170"/>
      <c r="D1462" s="151"/>
      <c r="E1462" s="151"/>
      <c r="F1462" s="151"/>
    </row>
    <row r="1463" spans="1:6" s="46" customFormat="1" ht="15" customHeight="1">
      <c r="A1463" s="30"/>
      <c r="B1463" s="151"/>
      <c r="C1463" s="170"/>
      <c r="D1463" s="151"/>
      <c r="E1463" s="151"/>
      <c r="F1463" s="151"/>
    </row>
    <row r="1464" spans="1:6" s="46" customFormat="1" ht="15" customHeight="1">
      <c r="A1464" s="30"/>
      <c r="B1464" s="151"/>
      <c r="C1464" s="170"/>
      <c r="D1464" s="151"/>
      <c r="E1464" s="151"/>
      <c r="F1464" s="151"/>
    </row>
    <row r="1465" spans="1:6" s="46" customFormat="1" ht="15" customHeight="1">
      <c r="A1465" s="30"/>
      <c r="B1465" s="151"/>
      <c r="C1465" s="170"/>
      <c r="D1465" s="151"/>
      <c r="E1465" s="151"/>
      <c r="F1465" s="151"/>
    </row>
    <row r="1466" spans="1:6" s="46" customFormat="1" ht="15" customHeight="1">
      <c r="A1466" s="30"/>
      <c r="B1466" s="151"/>
      <c r="C1466" s="170"/>
      <c r="D1466" s="151"/>
      <c r="E1466" s="151"/>
      <c r="F1466" s="151"/>
    </row>
    <row r="1467" spans="1:6" s="46" customFormat="1" ht="15" customHeight="1">
      <c r="A1467" s="30"/>
      <c r="B1467" s="151"/>
      <c r="C1467" s="170"/>
      <c r="D1467" s="151"/>
      <c r="E1467" s="151"/>
      <c r="F1467" s="151"/>
    </row>
    <row r="1468" spans="1:6" s="46" customFormat="1" ht="15" customHeight="1">
      <c r="A1468" s="30"/>
      <c r="B1468" s="151"/>
      <c r="C1468" s="170"/>
      <c r="D1468" s="151"/>
      <c r="E1468" s="151"/>
      <c r="F1468" s="151"/>
    </row>
    <row r="1469" spans="1:6" s="46" customFormat="1" ht="15" customHeight="1">
      <c r="A1469" s="30"/>
      <c r="B1469" s="151"/>
      <c r="C1469" s="170"/>
      <c r="D1469" s="151"/>
      <c r="E1469" s="151"/>
      <c r="F1469" s="151"/>
    </row>
    <row r="1470" spans="1:6" s="46" customFormat="1" ht="15" customHeight="1">
      <c r="A1470" s="30"/>
      <c r="B1470" s="151"/>
      <c r="C1470" s="170"/>
      <c r="D1470" s="151"/>
      <c r="E1470" s="151"/>
      <c r="F1470" s="151"/>
    </row>
    <row r="1471" spans="1:6" s="46" customFormat="1" ht="15" customHeight="1">
      <c r="A1471" s="30"/>
      <c r="B1471" s="151"/>
      <c r="C1471" s="170"/>
      <c r="D1471" s="151"/>
      <c r="E1471" s="151"/>
      <c r="F1471" s="151"/>
    </row>
    <row r="1472" spans="1:6" s="46" customFormat="1" ht="15" customHeight="1">
      <c r="A1472" s="30"/>
      <c r="B1472" s="151"/>
      <c r="C1472" s="170"/>
      <c r="D1472" s="151"/>
      <c r="E1472" s="151"/>
      <c r="F1472" s="151"/>
    </row>
    <row r="1473" spans="1:6" s="46" customFormat="1" ht="15" customHeight="1">
      <c r="A1473" s="30"/>
      <c r="B1473" s="151"/>
      <c r="C1473" s="170"/>
      <c r="D1473" s="151"/>
      <c r="E1473" s="151"/>
      <c r="F1473" s="151"/>
    </row>
    <row r="1474" spans="1:6" s="46" customFormat="1" ht="15" customHeight="1">
      <c r="A1474" s="30"/>
      <c r="B1474" s="151"/>
      <c r="C1474" s="170"/>
      <c r="D1474" s="151"/>
      <c r="E1474" s="151"/>
      <c r="F1474" s="151"/>
    </row>
    <row r="1475" spans="1:6" s="46" customFormat="1" ht="15" customHeight="1">
      <c r="A1475" s="30"/>
      <c r="B1475" s="151"/>
      <c r="C1475" s="170"/>
      <c r="D1475" s="151"/>
      <c r="E1475" s="151"/>
      <c r="F1475" s="151"/>
    </row>
    <row r="1476" spans="1:6" s="46" customFormat="1" ht="15" customHeight="1">
      <c r="A1476" s="30"/>
      <c r="B1476" s="151"/>
      <c r="C1476" s="170"/>
      <c r="D1476" s="151"/>
      <c r="E1476" s="151"/>
      <c r="F1476" s="151"/>
    </row>
    <row r="1477" spans="1:6" s="46" customFormat="1" ht="15" customHeight="1">
      <c r="A1477" s="30"/>
      <c r="B1477" s="151"/>
      <c r="C1477" s="170"/>
      <c r="D1477" s="151"/>
      <c r="E1477" s="151"/>
      <c r="F1477" s="151"/>
    </row>
    <row r="1478" spans="1:6" s="46" customFormat="1" ht="15" customHeight="1">
      <c r="A1478" s="30"/>
      <c r="B1478" s="151"/>
      <c r="C1478" s="170"/>
      <c r="D1478" s="151"/>
      <c r="E1478" s="151"/>
      <c r="F1478" s="151"/>
    </row>
    <row r="1479" spans="1:6" s="46" customFormat="1" ht="15" customHeight="1">
      <c r="A1479" s="30"/>
      <c r="B1479" s="151"/>
      <c r="C1479" s="170"/>
      <c r="D1479" s="151"/>
      <c r="E1479" s="151"/>
      <c r="F1479" s="151"/>
    </row>
    <row r="1480" spans="1:6" s="46" customFormat="1" ht="15" customHeight="1">
      <c r="A1480" s="30"/>
      <c r="B1480" s="151"/>
      <c r="C1480" s="170"/>
      <c r="D1480" s="151"/>
      <c r="E1480" s="151"/>
      <c r="F1480" s="151"/>
    </row>
    <row r="1481" spans="1:6" s="46" customFormat="1" ht="15" customHeight="1">
      <c r="A1481" s="30"/>
      <c r="B1481" s="151"/>
      <c r="C1481" s="170"/>
      <c r="D1481" s="151"/>
      <c r="E1481" s="151"/>
      <c r="F1481" s="151"/>
    </row>
    <row r="1482" spans="1:6" s="46" customFormat="1" ht="15" customHeight="1">
      <c r="A1482" s="30"/>
      <c r="B1482" s="151"/>
      <c r="C1482" s="170"/>
      <c r="D1482" s="151"/>
      <c r="E1482" s="151"/>
      <c r="F1482" s="151"/>
    </row>
    <row r="1483" spans="1:6" s="46" customFormat="1" ht="15" customHeight="1">
      <c r="A1483" s="30"/>
      <c r="B1483" s="151"/>
      <c r="C1483" s="170"/>
      <c r="D1483" s="151"/>
      <c r="E1483" s="151"/>
      <c r="F1483" s="151"/>
    </row>
    <row r="1484" spans="1:6" s="46" customFormat="1" ht="15" customHeight="1">
      <c r="A1484" s="30"/>
      <c r="B1484" s="151"/>
      <c r="C1484" s="170"/>
      <c r="D1484" s="151"/>
      <c r="E1484" s="151"/>
      <c r="F1484" s="151"/>
    </row>
    <row r="1485" spans="1:6" s="46" customFormat="1" ht="15" customHeight="1">
      <c r="A1485" s="30"/>
      <c r="B1485" s="151"/>
      <c r="C1485" s="170"/>
      <c r="D1485" s="151"/>
      <c r="E1485" s="151"/>
      <c r="F1485" s="151"/>
    </row>
    <row r="1486" spans="1:6" s="46" customFormat="1" ht="15" customHeight="1">
      <c r="A1486" s="30"/>
      <c r="B1486" s="151"/>
      <c r="C1486" s="170"/>
      <c r="D1486" s="151"/>
      <c r="E1486" s="151"/>
      <c r="F1486" s="151"/>
    </row>
    <row r="1487" spans="1:6" s="46" customFormat="1" ht="15" customHeight="1">
      <c r="A1487" s="30"/>
      <c r="B1487" s="151"/>
      <c r="C1487" s="170"/>
      <c r="D1487" s="151"/>
      <c r="E1487" s="151"/>
      <c r="F1487" s="151"/>
    </row>
    <row r="1488" spans="1:6" s="46" customFormat="1" ht="15" customHeight="1">
      <c r="A1488" s="30"/>
      <c r="B1488" s="151"/>
      <c r="C1488" s="170"/>
      <c r="D1488" s="151"/>
      <c r="E1488" s="151"/>
      <c r="F1488" s="151"/>
    </row>
    <row r="1489" spans="1:6" s="46" customFormat="1" ht="15" customHeight="1">
      <c r="A1489" s="30"/>
      <c r="B1489" s="151"/>
      <c r="C1489" s="170"/>
      <c r="D1489" s="151"/>
      <c r="E1489" s="151"/>
      <c r="F1489" s="151"/>
    </row>
    <row r="1490" spans="1:6" s="46" customFormat="1" ht="15" customHeight="1">
      <c r="A1490" s="30"/>
      <c r="B1490" s="151"/>
      <c r="C1490" s="170"/>
      <c r="D1490" s="151"/>
      <c r="E1490" s="151"/>
      <c r="F1490" s="151"/>
    </row>
    <row r="1491" spans="1:6" s="46" customFormat="1" ht="15" customHeight="1">
      <c r="A1491" s="30"/>
      <c r="B1491" s="151"/>
      <c r="C1491" s="170"/>
      <c r="D1491" s="151"/>
      <c r="E1491" s="151"/>
      <c r="F1491" s="151"/>
    </row>
    <row r="1492" spans="1:6" s="46" customFormat="1" ht="15" customHeight="1">
      <c r="A1492" s="30"/>
      <c r="B1492" s="151"/>
      <c r="C1492" s="170"/>
      <c r="D1492" s="151"/>
      <c r="E1492" s="151"/>
      <c r="F1492" s="151"/>
    </row>
    <row r="1493" spans="1:6" s="46" customFormat="1" ht="15" customHeight="1">
      <c r="A1493" s="30"/>
      <c r="B1493" s="151"/>
      <c r="C1493" s="170"/>
      <c r="D1493" s="151"/>
      <c r="E1493" s="151"/>
      <c r="F1493" s="151"/>
    </row>
    <row r="1494" spans="1:6" s="46" customFormat="1" ht="15" customHeight="1">
      <c r="A1494" s="30"/>
      <c r="B1494" s="151"/>
      <c r="C1494" s="170"/>
      <c r="D1494" s="151"/>
      <c r="E1494" s="151"/>
      <c r="F1494" s="151"/>
    </row>
    <row r="1495" spans="1:6" s="46" customFormat="1" ht="15" customHeight="1">
      <c r="A1495" s="30"/>
      <c r="B1495" s="151"/>
      <c r="C1495" s="170"/>
      <c r="D1495" s="151"/>
      <c r="E1495" s="151"/>
      <c r="F1495" s="151"/>
    </row>
    <row r="1496" spans="1:6" s="46" customFormat="1" ht="15" customHeight="1">
      <c r="A1496" s="30"/>
      <c r="B1496" s="151"/>
      <c r="C1496" s="170"/>
      <c r="D1496" s="151"/>
      <c r="E1496" s="151"/>
      <c r="F1496" s="151"/>
    </row>
    <row r="1497" spans="1:6" s="46" customFormat="1" ht="15" customHeight="1">
      <c r="A1497" s="30"/>
      <c r="B1497" s="151"/>
      <c r="C1497" s="170"/>
      <c r="D1497" s="151"/>
      <c r="E1497" s="151"/>
      <c r="F1497" s="151"/>
    </row>
    <row r="1498" spans="1:6" s="46" customFormat="1" ht="15" customHeight="1">
      <c r="A1498" s="30"/>
      <c r="B1498" s="151"/>
      <c r="C1498" s="170"/>
      <c r="D1498" s="151"/>
      <c r="E1498" s="151"/>
      <c r="F1498" s="151"/>
    </row>
    <row r="1499" spans="1:6" s="46" customFormat="1" ht="15" customHeight="1">
      <c r="A1499" s="30"/>
      <c r="B1499" s="151"/>
      <c r="C1499" s="170"/>
      <c r="D1499" s="151"/>
      <c r="E1499" s="151"/>
      <c r="F1499" s="151"/>
    </row>
    <row r="1500" spans="1:6" s="46" customFormat="1" ht="15" customHeight="1">
      <c r="A1500" s="30"/>
      <c r="B1500" s="151"/>
      <c r="C1500" s="170"/>
      <c r="D1500" s="151"/>
      <c r="E1500" s="151"/>
      <c r="F1500" s="151"/>
    </row>
    <row r="1501" spans="1:6" s="46" customFormat="1" ht="15" customHeight="1">
      <c r="A1501" s="30"/>
      <c r="B1501" s="151"/>
      <c r="C1501" s="170"/>
      <c r="D1501" s="151"/>
      <c r="E1501" s="151"/>
      <c r="F1501" s="151"/>
    </row>
    <row r="1502" spans="1:6" s="46" customFormat="1" ht="15" customHeight="1">
      <c r="A1502" s="30"/>
      <c r="B1502" s="151"/>
      <c r="C1502" s="170"/>
      <c r="D1502" s="151"/>
      <c r="E1502" s="151"/>
      <c r="F1502" s="151"/>
    </row>
    <row r="1503" spans="1:6" s="46" customFormat="1" ht="15" customHeight="1">
      <c r="A1503" s="30"/>
      <c r="B1503" s="151"/>
      <c r="C1503" s="170"/>
      <c r="D1503" s="151"/>
      <c r="E1503" s="151"/>
      <c r="F1503" s="151"/>
    </row>
    <row r="1504" spans="1:6" s="46" customFormat="1" ht="15" customHeight="1">
      <c r="A1504" s="30"/>
      <c r="B1504" s="151"/>
      <c r="C1504" s="170"/>
      <c r="D1504" s="151"/>
      <c r="E1504" s="151"/>
      <c r="F1504" s="151"/>
    </row>
    <row r="1505" spans="1:6" s="46" customFormat="1" ht="15" customHeight="1">
      <c r="A1505" s="30"/>
      <c r="B1505" s="151"/>
      <c r="C1505" s="170"/>
      <c r="D1505" s="151"/>
      <c r="E1505" s="151"/>
      <c r="F1505" s="151"/>
    </row>
    <row r="1506" spans="1:6" s="46" customFormat="1" ht="15" customHeight="1">
      <c r="A1506" s="30"/>
      <c r="B1506" s="151"/>
      <c r="C1506" s="170"/>
      <c r="D1506" s="151"/>
      <c r="E1506" s="151"/>
      <c r="F1506" s="151"/>
    </row>
    <row r="1507" spans="1:6" s="46" customFormat="1" ht="15" customHeight="1">
      <c r="A1507" s="30"/>
      <c r="B1507" s="151"/>
      <c r="C1507" s="170"/>
      <c r="D1507" s="151"/>
      <c r="E1507" s="151"/>
      <c r="F1507" s="151"/>
    </row>
    <row r="1508" spans="1:6" s="46" customFormat="1" ht="15" customHeight="1">
      <c r="A1508" s="30"/>
      <c r="B1508" s="151"/>
      <c r="C1508" s="170"/>
      <c r="D1508" s="151"/>
      <c r="E1508" s="151"/>
      <c r="F1508" s="151"/>
    </row>
    <row r="1509" spans="1:6" s="46" customFormat="1" ht="15" customHeight="1">
      <c r="A1509" s="30"/>
      <c r="B1509" s="151"/>
      <c r="C1509" s="170"/>
      <c r="D1509" s="151"/>
      <c r="E1509" s="151"/>
      <c r="F1509" s="151"/>
    </row>
    <row r="1510" spans="1:6" s="46" customFormat="1" ht="15" customHeight="1">
      <c r="A1510" s="30"/>
      <c r="B1510" s="151"/>
      <c r="C1510" s="170"/>
      <c r="D1510" s="151"/>
      <c r="E1510" s="151"/>
      <c r="F1510" s="151"/>
    </row>
    <row r="1511" spans="1:6" s="46" customFormat="1" ht="15" customHeight="1">
      <c r="A1511" s="30"/>
      <c r="B1511" s="151"/>
      <c r="C1511" s="170"/>
      <c r="D1511" s="151"/>
      <c r="E1511" s="151"/>
      <c r="F1511" s="151"/>
    </row>
    <row r="1512" spans="1:6" s="46" customFormat="1" ht="15" customHeight="1">
      <c r="A1512" s="30"/>
      <c r="B1512" s="151"/>
      <c r="C1512" s="170"/>
      <c r="D1512" s="151"/>
      <c r="E1512" s="151"/>
      <c r="F1512" s="151"/>
    </row>
    <row r="1513" spans="1:6" s="46" customFormat="1" ht="15" customHeight="1">
      <c r="A1513" s="30"/>
      <c r="B1513" s="151"/>
      <c r="C1513" s="170"/>
      <c r="D1513" s="151"/>
      <c r="E1513" s="151"/>
      <c r="F1513" s="151"/>
    </row>
    <row r="1514" spans="1:6" s="46" customFormat="1" ht="15" customHeight="1">
      <c r="A1514" s="30"/>
      <c r="B1514" s="151"/>
      <c r="C1514" s="170"/>
      <c r="D1514" s="151"/>
      <c r="E1514" s="151"/>
      <c r="F1514" s="151"/>
    </row>
    <row r="1515" spans="1:6" s="46" customFormat="1" ht="15" customHeight="1">
      <c r="A1515" s="30"/>
      <c r="B1515" s="151"/>
      <c r="C1515" s="170"/>
      <c r="D1515" s="151"/>
      <c r="E1515" s="151"/>
      <c r="F1515" s="151"/>
    </row>
    <row r="1516" spans="1:6" s="46" customFormat="1" ht="15" customHeight="1">
      <c r="A1516" s="30"/>
      <c r="B1516" s="151"/>
      <c r="C1516" s="170"/>
      <c r="D1516" s="151"/>
      <c r="E1516" s="151"/>
      <c r="F1516" s="151"/>
    </row>
    <row r="1517" spans="1:6" s="46" customFormat="1" ht="15">
      <c r="A1517" s="30"/>
      <c r="B1517" s="151"/>
      <c r="C1517" s="170"/>
      <c r="D1517" s="151"/>
      <c r="E1517" s="151"/>
      <c r="F1517" s="151"/>
    </row>
    <row r="1518" spans="1:6" s="46" customFormat="1" ht="15" customHeight="1">
      <c r="A1518" s="30"/>
      <c r="B1518" s="151"/>
      <c r="C1518" s="170"/>
      <c r="D1518" s="151"/>
      <c r="E1518" s="151"/>
      <c r="F1518" s="151"/>
    </row>
    <row r="1519" spans="1:6" s="46" customFormat="1" ht="15" customHeight="1">
      <c r="A1519" s="30"/>
      <c r="B1519" s="151"/>
      <c r="C1519" s="170"/>
      <c r="D1519" s="151"/>
      <c r="E1519" s="151"/>
      <c r="F1519" s="151"/>
    </row>
    <row r="1520" spans="1:6" s="46" customFormat="1" ht="15" customHeight="1">
      <c r="A1520" s="30"/>
      <c r="B1520" s="151"/>
      <c r="C1520" s="170"/>
      <c r="D1520" s="151"/>
      <c r="E1520" s="151"/>
      <c r="F1520" s="151"/>
    </row>
    <row r="1521" spans="1:6" s="46" customFormat="1" ht="15" customHeight="1">
      <c r="A1521" s="30"/>
      <c r="B1521" s="151"/>
      <c r="C1521" s="170"/>
      <c r="D1521" s="151"/>
      <c r="E1521" s="151"/>
      <c r="F1521" s="151"/>
    </row>
    <row r="1522" spans="1:6" s="46" customFormat="1" ht="48.75" customHeight="1">
      <c r="A1522" s="30"/>
      <c r="B1522" s="151"/>
      <c r="C1522" s="170"/>
      <c r="D1522" s="151"/>
      <c r="E1522" s="151"/>
      <c r="F1522" s="151"/>
    </row>
    <row r="1523" spans="1:6" s="46" customFormat="1" ht="15" customHeight="1">
      <c r="A1523" s="30"/>
      <c r="B1523" s="151"/>
      <c r="C1523" s="170"/>
      <c r="D1523" s="151"/>
      <c r="E1523" s="151"/>
      <c r="F1523" s="151"/>
    </row>
    <row r="1524" spans="1:6" s="46" customFormat="1" ht="15" customHeight="1">
      <c r="A1524" s="30"/>
      <c r="B1524" s="151"/>
      <c r="C1524" s="170"/>
      <c r="D1524" s="151"/>
      <c r="E1524" s="151"/>
      <c r="F1524" s="151"/>
    </row>
    <row r="1525" spans="1:6" s="46" customFormat="1" ht="15" customHeight="1">
      <c r="A1525" s="30"/>
      <c r="B1525" s="151"/>
      <c r="C1525" s="170"/>
      <c r="D1525" s="151"/>
      <c r="E1525" s="151"/>
      <c r="F1525" s="151"/>
    </row>
    <row r="1526" spans="1:6" s="46" customFormat="1" ht="15" customHeight="1">
      <c r="A1526" s="30"/>
      <c r="B1526" s="151"/>
      <c r="C1526" s="170"/>
      <c r="D1526" s="151"/>
      <c r="E1526" s="151"/>
      <c r="F1526" s="151"/>
    </row>
    <row r="1527" spans="1:6" s="46" customFormat="1" ht="15" customHeight="1">
      <c r="A1527" s="30"/>
      <c r="B1527" s="151"/>
      <c r="C1527" s="170"/>
      <c r="D1527" s="151"/>
      <c r="E1527" s="151"/>
      <c r="F1527" s="151"/>
    </row>
    <row r="1528" spans="1:6" s="46" customFormat="1" ht="15" customHeight="1">
      <c r="A1528" s="30"/>
      <c r="B1528" s="151"/>
      <c r="C1528" s="170"/>
      <c r="D1528" s="151"/>
      <c r="E1528" s="151"/>
      <c r="F1528" s="151"/>
    </row>
    <row r="1529" spans="1:6" s="46" customFormat="1" ht="15" customHeight="1">
      <c r="A1529" s="30"/>
      <c r="B1529" s="151"/>
      <c r="C1529" s="170"/>
      <c r="D1529" s="151"/>
      <c r="E1529" s="151"/>
      <c r="F1529" s="151"/>
    </row>
    <row r="1530" spans="1:6" s="46" customFormat="1" ht="15" customHeight="1">
      <c r="A1530" s="30"/>
      <c r="B1530" s="151"/>
      <c r="C1530" s="170"/>
      <c r="D1530" s="151"/>
      <c r="E1530" s="151"/>
      <c r="F1530" s="151"/>
    </row>
    <row r="1531" spans="1:6" s="46" customFormat="1" ht="15" customHeight="1">
      <c r="A1531" s="30"/>
      <c r="B1531" s="151"/>
      <c r="C1531" s="170"/>
      <c r="D1531" s="151"/>
      <c r="E1531" s="151"/>
      <c r="F1531" s="151"/>
    </row>
    <row r="1532" spans="1:6" s="46" customFormat="1" ht="15" customHeight="1">
      <c r="A1532" s="30"/>
      <c r="B1532" s="151"/>
      <c r="C1532" s="170"/>
      <c r="D1532" s="151"/>
      <c r="E1532" s="151"/>
      <c r="F1532" s="151"/>
    </row>
    <row r="1533" spans="1:6" s="46" customFormat="1" ht="15" customHeight="1">
      <c r="A1533" s="30"/>
      <c r="B1533" s="151"/>
      <c r="C1533" s="170"/>
      <c r="D1533" s="151"/>
      <c r="E1533" s="151"/>
      <c r="F1533" s="151"/>
    </row>
    <row r="1534" spans="1:6" s="46" customFormat="1" ht="15" customHeight="1">
      <c r="A1534" s="30"/>
      <c r="B1534" s="151"/>
      <c r="C1534" s="170"/>
      <c r="D1534" s="151"/>
      <c r="E1534" s="151"/>
      <c r="F1534" s="151"/>
    </row>
    <row r="1535" spans="1:6" s="46" customFormat="1" ht="15" customHeight="1">
      <c r="A1535" s="30"/>
      <c r="B1535" s="151"/>
      <c r="C1535" s="170"/>
      <c r="D1535" s="151"/>
      <c r="E1535" s="151"/>
      <c r="F1535" s="151"/>
    </row>
    <row r="1536" spans="1:6" s="46" customFormat="1" ht="15" customHeight="1">
      <c r="A1536" s="30"/>
      <c r="B1536" s="151"/>
      <c r="C1536" s="170"/>
      <c r="D1536" s="151"/>
      <c r="E1536" s="151"/>
      <c r="F1536" s="151"/>
    </row>
    <row r="1537" spans="1:6" s="46" customFormat="1" ht="15" customHeight="1">
      <c r="A1537" s="30"/>
      <c r="B1537" s="151"/>
      <c r="C1537" s="170"/>
      <c r="D1537" s="151"/>
      <c r="E1537" s="151"/>
      <c r="F1537" s="151"/>
    </row>
    <row r="1538" spans="1:6" s="46" customFormat="1" ht="15" customHeight="1">
      <c r="A1538" s="30"/>
      <c r="B1538" s="151"/>
      <c r="C1538" s="170"/>
      <c r="D1538" s="151"/>
      <c r="E1538" s="151"/>
      <c r="F1538" s="151"/>
    </row>
    <row r="1539" spans="1:6" s="46" customFormat="1" ht="15" customHeight="1">
      <c r="A1539" s="30"/>
      <c r="B1539" s="151"/>
      <c r="C1539" s="170"/>
      <c r="D1539" s="151"/>
      <c r="E1539" s="151"/>
      <c r="F1539" s="151"/>
    </row>
    <row r="1540" spans="1:6" s="46" customFormat="1" ht="15" customHeight="1">
      <c r="A1540" s="30"/>
      <c r="B1540" s="151"/>
      <c r="C1540" s="170"/>
      <c r="D1540" s="151"/>
      <c r="E1540" s="151"/>
      <c r="F1540" s="151"/>
    </row>
    <row r="1541" spans="1:6" s="46" customFormat="1" ht="15" customHeight="1">
      <c r="A1541" s="30"/>
      <c r="B1541" s="151"/>
      <c r="C1541" s="170"/>
      <c r="D1541" s="151"/>
      <c r="E1541" s="151"/>
      <c r="F1541" s="151"/>
    </row>
    <row r="1542" spans="1:6" s="46" customFormat="1" ht="15" customHeight="1">
      <c r="A1542" s="30"/>
      <c r="B1542" s="151"/>
      <c r="C1542" s="170"/>
      <c r="D1542" s="151"/>
      <c r="E1542" s="151"/>
      <c r="F1542" s="151"/>
    </row>
    <row r="1543" spans="1:6" s="46" customFormat="1" ht="15" customHeight="1">
      <c r="A1543" s="30"/>
      <c r="B1543" s="151"/>
      <c r="C1543" s="170"/>
      <c r="D1543" s="151"/>
      <c r="E1543" s="151"/>
      <c r="F1543" s="151"/>
    </row>
    <row r="1544" spans="1:6" s="46" customFormat="1" ht="15" customHeight="1">
      <c r="A1544" s="30"/>
      <c r="B1544" s="151"/>
      <c r="C1544" s="170"/>
      <c r="D1544" s="151"/>
      <c r="E1544" s="151"/>
      <c r="F1544" s="151"/>
    </row>
    <row r="1545" spans="1:6" s="46" customFormat="1" ht="15" customHeight="1">
      <c r="A1545" s="30"/>
      <c r="B1545" s="151"/>
      <c r="C1545" s="170"/>
      <c r="D1545" s="151"/>
      <c r="E1545" s="151"/>
      <c r="F1545" s="151"/>
    </row>
    <row r="1546" spans="1:6" s="46" customFormat="1" ht="15" customHeight="1">
      <c r="A1546" s="30"/>
      <c r="B1546" s="151"/>
      <c r="C1546" s="170"/>
      <c r="D1546" s="151"/>
      <c r="E1546" s="151"/>
      <c r="F1546" s="151"/>
    </row>
    <row r="1547" spans="1:6" s="46" customFormat="1" ht="15" customHeight="1">
      <c r="A1547" s="30"/>
      <c r="B1547" s="151"/>
      <c r="C1547" s="170"/>
      <c r="D1547" s="151"/>
      <c r="E1547" s="151"/>
      <c r="F1547" s="151"/>
    </row>
    <row r="1548" spans="1:6" s="46" customFormat="1" ht="15" customHeight="1">
      <c r="A1548" s="30"/>
      <c r="B1548" s="151"/>
      <c r="C1548" s="170"/>
      <c r="D1548" s="151"/>
      <c r="E1548" s="151"/>
      <c r="F1548" s="151"/>
    </row>
    <row r="1549" spans="1:6" s="46" customFormat="1" ht="15" customHeight="1">
      <c r="A1549" s="30"/>
      <c r="B1549" s="151"/>
      <c r="C1549" s="170"/>
      <c r="D1549" s="151"/>
      <c r="E1549" s="151"/>
      <c r="F1549" s="151"/>
    </row>
    <row r="1550" spans="1:6" s="46" customFormat="1" ht="15" customHeight="1">
      <c r="A1550" s="30"/>
      <c r="B1550" s="151"/>
      <c r="C1550" s="170"/>
      <c r="D1550" s="151"/>
      <c r="E1550" s="151"/>
      <c r="F1550" s="151"/>
    </row>
    <row r="1551" spans="1:6" s="46" customFormat="1" ht="15" customHeight="1">
      <c r="A1551" s="30"/>
      <c r="B1551" s="151"/>
      <c r="C1551" s="170"/>
      <c r="D1551" s="151"/>
      <c r="E1551" s="151"/>
      <c r="F1551" s="151"/>
    </row>
    <row r="1552" spans="1:6" s="46" customFormat="1" ht="15" customHeight="1">
      <c r="A1552" s="30"/>
      <c r="B1552" s="151"/>
      <c r="C1552" s="170"/>
      <c r="D1552" s="151"/>
      <c r="E1552" s="151"/>
      <c r="F1552" s="151"/>
    </row>
    <row r="1553" spans="1:6" s="46" customFormat="1" ht="15" customHeight="1">
      <c r="A1553" s="30"/>
      <c r="B1553" s="151"/>
      <c r="C1553" s="170"/>
      <c r="D1553" s="151"/>
      <c r="E1553" s="151"/>
      <c r="F1553" s="151"/>
    </row>
    <row r="1554" spans="1:6" s="46" customFormat="1" ht="15" customHeight="1">
      <c r="A1554" s="30"/>
      <c r="B1554" s="151"/>
      <c r="C1554" s="170"/>
      <c r="D1554" s="151"/>
      <c r="E1554" s="151"/>
      <c r="F1554" s="151"/>
    </row>
    <row r="1555" spans="1:6" s="46" customFormat="1" ht="15" customHeight="1">
      <c r="A1555" s="30"/>
      <c r="B1555" s="151"/>
      <c r="C1555" s="170"/>
      <c r="D1555" s="151"/>
      <c r="E1555" s="151"/>
      <c r="F1555" s="151"/>
    </row>
    <row r="1556" spans="1:6" s="46" customFormat="1" ht="15" customHeight="1">
      <c r="A1556" s="30"/>
      <c r="B1556" s="151"/>
      <c r="C1556" s="170"/>
      <c r="D1556" s="151"/>
      <c r="E1556" s="151"/>
      <c r="F1556" s="151"/>
    </row>
    <row r="1557" spans="1:6" s="46" customFormat="1" ht="15" customHeight="1">
      <c r="A1557" s="30"/>
      <c r="B1557" s="151"/>
      <c r="C1557" s="170"/>
      <c r="D1557" s="151"/>
      <c r="E1557" s="151"/>
      <c r="F1557" s="151"/>
    </row>
    <row r="1558" spans="1:6" s="46" customFormat="1" ht="15" customHeight="1">
      <c r="A1558" s="30"/>
      <c r="B1558" s="151"/>
      <c r="C1558" s="170"/>
      <c r="D1558" s="151"/>
      <c r="E1558" s="151"/>
      <c r="F1558" s="151"/>
    </row>
    <row r="1559" spans="1:6" s="46" customFormat="1" ht="15" customHeight="1">
      <c r="A1559" s="30"/>
      <c r="B1559" s="151"/>
      <c r="C1559" s="170"/>
      <c r="D1559" s="151"/>
      <c r="E1559" s="151"/>
      <c r="F1559" s="151"/>
    </row>
    <row r="1560" spans="1:6" s="46" customFormat="1" ht="12.75" customHeight="1">
      <c r="A1560" s="30"/>
      <c r="B1560" s="151"/>
      <c r="C1560" s="170"/>
      <c r="D1560" s="151"/>
      <c r="E1560" s="151"/>
      <c r="F1560" s="151"/>
    </row>
    <row r="1561" spans="1:6" s="46" customFormat="1" ht="15" customHeight="1">
      <c r="A1561" s="30"/>
      <c r="B1561" s="151"/>
      <c r="C1561" s="170"/>
      <c r="D1561" s="151"/>
      <c r="E1561" s="151"/>
      <c r="F1561" s="151"/>
    </row>
    <row r="1562" spans="1:6" s="46" customFormat="1" ht="15" customHeight="1">
      <c r="A1562" s="30"/>
      <c r="B1562" s="151"/>
      <c r="C1562" s="170"/>
      <c r="D1562" s="151"/>
      <c r="E1562" s="151"/>
      <c r="F1562" s="151"/>
    </row>
    <row r="1563" spans="1:6" s="46" customFormat="1" ht="15" customHeight="1">
      <c r="A1563" s="30"/>
      <c r="B1563" s="151"/>
      <c r="C1563" s="170"/>
      <c r="D1563" s="151"/>
      <c r="E1563" s="151"/>
      <c r="F1563" s="151"/>
    </row>
    <row r="1564" spans="1:6" s="46" customFormat="1" ht="15" customHeight="1">
      <c r="A1564" s="30"/>
      <c r="B1564" s="151"/>
      <c r="C1564" s="170"/>
      <c r="D1564" s="151"/>
      <c r="E1564" s="151"/>
      <c r="F1564" s="151"/>
    </row>
    <row r="1565" spans="1:6" s="46" customFormat="1" ht="15" customHeight="1">
      <c r="A1565" s="30"/>
      <c r="B1565" s="151"/>
      <c r="C1565" s="170"/>
      <c r="D1565" s="151"/>
      <c r="E1565" s="151"/>
      <c r="F1565" s="151"/>
    </row>
    <row r="1566" spans="1:6" s="46" customFormat="1" ht="15" customHeight="1">
      <c r="A1566" s="30"/>
      <c r="B1566" s="151"/>
      <c r="C1566" s="170"/>
      <c r="D1566" s="151"/>
      <c r="E1566" s="151"/>
      <c r="F1566" s="151"/>
    </row>
    <row r="1567" spans="1:6" s="46" customFormat="1" ht="15" customHeight="1">
      <c r="A1567" s="30"/>
      <c r="B1567" s="151"/>
      <c r="C1567" s="170"/>
      <c r="D1567" s="151"/>
      <c r="E1567" s="151"/>
      <c r="F1567" s="151"/>
    </row>
    <row r="1568" spans="1:6" s="46" customFormat="1" ht="15" customHeight="1">
      <c r="A1568" s="30"/>
      <c r="B1568" s="151"/>
      <c r="C1568" s="170"/>
      <c r="D1568" s="151"/>
      <c r="E1568" s="151"/>
      <c r="F1568" s="151"/>
    </row>
    <row r="1569" spans="1:6" s="46" customFormat="1" ht="15" customHeight="1">
      <c r="A1569" s="30"/>
      <c r="B1569" s="151"/>
      <c r="C1569" s="170"/>
      <c r="D1569" s="151"/>
      <c r="E1569" s="151"/>
      <c r="F1569" s="151"/>
    </row>
    <row r="1570" spans="1:6" s="46" customFormat="1" ht="15" customHeight="1">
      <c r="A1570" s="30"/>
      <c r="B1570" s="151"/>
      <c r="C1570" s="170"/>
      <c r="D1570" s="151"/>
      <c r="E1570" s="151"/>
      <c r="F1570" s="151"/>
    </row>
    <row r="1571" spans="1:6" s="46" customFormat="1" ht="15" customHeight="1">
      <c r="A1571" s="30"/>
      <c r="B1571" s="151"/>
      <c r="C1571" s="170"/>
      <c r="D1571" s="151"/>
      <c r="E1571" s="151"/>
      <c r="F1571" s="151"/>
    </row>
    <row r="1572" spans="1:6" s="46" customFormat="1" ht="15" customHeight="1">
      <c r="A1572" s="30"/>
      <c r="B1572" s="151"/>
      <c r="C1572" s="170"/>
      <c r="D1572" s="151"/>
      <c r="E1572" s="151"/>
      <c r="F1572" s="151"/>
    </row>
    <row r="1573" spans="1:6" s="46" customFormat="1" ht="15" customHeight="1">
      <c r="A1573" s="30"/>
      <c r="B1573" s="151"/>
      <c r="C1573" s="170"/>
      <c r="D1573" s="151"/>
      <c r="E1573" s="151"/>
      <c r="F1573" s="151"/>
    </row>
    <row r="1574" spans="1:6" s="46" customFormat="1" ht="15" customHeight="1">
      <c r="A1574" s="30"/>
      <c r="B1574" s="151"/>
      <c r="C1574" s="170"/>
      <c r="D1574" s="151"/>
      <c r="E1574" s="151"/>
      <c r="F1574" s="151"/>
    </row>
    <row r="1575" spans="1:6" s="46" customFormat="1" ht="15" customHeight="1">
      <c r="A1575" s="30"/>
      <c r="B1575" s="151"/>
      <c r="C1575" s="170"/>
      <c r="D1575" s="151"/>
      <c r="E1575" s="151"/>
      <c r="F1575" s="151"/>
    </row>
    <row r="1576" spans="1:6" s="46" customFormat="1" ht="15" customHeight="1">
      <c r="A1576" s="30"/>
      <c r="B1576" s="151"/>
      <c r="C1576" s="170"/>
      <c r="D1576" s="151"/>
      <c r="E1576" s="151"/>
      <c r="F1576" s="151"/>
    </row>
    <row r="1577" spans="1:6" s="46" customFormat="1" ht="15" customHeight="1">
      <c r="A1577" s="30"/>
      <c r="B1577" s="151"/>
      <c r="C1577" s="170"/>
      <c r="D1577" s="151"/>
      <c r="E1577" s="151"/>
      <c r="F1577" s="151"/>
    </row>
    <row r="1578" spans="1:6" s="46" customFormat="1" ht="15" customHeight="1">
      <c r="A1578" s="30"/>
      <c r="B1578" s="151"/>
      <c r="C1578" s="170"/>
      <c r="D1578" s="151"/>
      <c r="E1578" s="151"/>
      <c r="F1578" s="151"/>
    </row>
    <row r="1579" spans="1:6" s="46" customFormat="1" ht="15" customHeight="1">
      <c r="A1579" s="30"/>
      <c r="B1579" s="151"/>
      <c r="C1579" s="170"/>
      <c r="D1579" s="151"/>
      <c r="E1579" s="151"/>
      <c r="F1579" s="151"/>
    </row>
    <row r="1580" spans="1:6" s="46" customFormat="1" ht="15" customHeight="1">
      <c r="A1580" s="30"/>
      <c r="B1580" s="151"/>
      <c r="C1580" s="170"/>
      <c r="D1580" s="151"/>
      <c r="E1580" s="151"/>
      <c r="F1580" s="151"/>
    </row>
    <row r="1581" spans="1:6" s="46" customFormat="1" ht="15" customHeight="1">
      <c r="A1581" s="30"/>
      <c r="B1581" s="151"/>
      <c r="C1581" s="170"/>
      <c r="D1581" s="151"/>
      <c r="E1581" s="151"/>
      <c r="F1581" s="151"/>
    </row>
    <row r="1582" spans="1:6" s="46" customFormat="1" ht="15" customHeight="1">
      <c r="A1582" s="30"/>
      <c r="B1582" s="151"/>
      <c r="C1582" s="170"/>
      <c r="D1582" s="151"/>
      <c r="E1582" s="151"/>
      <c r="F1582" s="151"/>
    </row>
    <row r="1583" spans="1:6" s="46" customFormat="1" ht="15" customHeight="1">
      <c r="A1583" s="30"/>
      <c r="B1583" s="151"/>
      <c r="C1583" s="170"/>
      <c r="D1583" s="151"/>
      <c r="E1583" s="151"/>
      <c r="F1583" s="151"/>
    </row>
    <row r="1584" spans="1:6" s="46" customFormat="1" ht="15" customHeight="1">
      <c r="A1584" s="30"/>
      <c r="B1584" s="151"/>
      <c r="C1584" s="170"/>
      <c r="D1584" s="151"/>
      <c r="E1584" s="151"/>
      <c r="F1584" s="151"/>
    </row>
    <row r="1585" spans="1:6" s="46" customFormat="1" ht="15" customHeight="1">
      <c r="A1585" s="30"/>
      <c r="B1585" s="151"/>
      <c r="C1585" s="170"/>
      <c r="D1585" s="151"/>
      <c r="E1585" s="151"/>
      <c r="F1585" s="151"/>
    </row>
    <row r="1586" spans="1:6" s="46" customFormat="1" ht="15" customHeight="1">
      <c r="A1586" s="30"/>
      <c r="B1586" s="151"/>
      <c r="C1586" s="170"/>
      <c r="D1586" s="151"/>
      <c r="E1586" s="151"/>
      <c r="F1586" s="151"/>
    </row>
    <row r="1587" spans="1:6" s="46" customFormat="1" ht="15" customHeight="1">
      <c r="A1587" s="30"/>
      <c r="B1587" s="151"/>
      <c r="C1587" s="170"/>
      <c r="D1587" s="151"/>
      <c r="E1587" s="151"/>
      <c r="F1587" s="151"/>
    </row>
    <row r="1588" spans="1:6" s="46" customFormat="1" ht="15" customHeight="1">
      <c r="A1588" s="30"/>
      <c r="B1588" s="151"/>
      <c r="C1588" s="170"/>
      <c r="D1588" s="151"/>
      <c r="E1588" s="151"/>
      <c r="F1588" s="151"/>
    </row>
    <row r="1589" spans="1:6" s="46" customFormat="1" ht="15">
      <c r="A1589" s="30"/>
      <c r="B1589" s="151"/>
      <c r="C1589" s="170"/>
      <c r="D1589" s="151"/>
      <c r="E1589" s="151"/>
      <c r="F1589" s="151"/>
    </row>
    <row r="1590" spans="1:6" s="46" customFormat="1" ht="15" customHeight="1">
      <c r="A1590" s="30"/>
      <c r="B1590" s="151"/>
      <c r="C1590" s="170"/>
      <c r="D1590" s="151"/>
      <c r="E1590" s="151"/>
      <c r="F1590" s="151"/>
    </row>
    <row r="1591" spans="1:6" s="46" customFormat="1" ht="15" customHeight="1">
      <c r="A1591" s="30"/>
      <c r="B1591" s="151"/>
      <c r="C1591" s="170"/>
      <c r="D1591" s="151"/>
      <c r="E1591" s="151"/>
      <c r="F1591" s="151"/>
    </row>
    <row r="1592" spans="1:6" s="46" customFormat="1" ht="15" customHeight="1">
      <c r="A1592" s="30"/>
      <c r="B1592" s="151"/>
      <c r="C1592" s="170"/>
      <c r="D1592" s="151"/>
      <c r="E1592" s="151"/>
      <c r="F1592" s="151"/>
    </row>
    <row r="1593" spans="1:6" s="46" customFormat="1" ht="15" customHeight="1">
      <c r="A1593" s="30"/>
      <c r="B1593" s="151"/>
      <c r="C1593" s="170"/>
      <c r="D1593" s="151"/>
      <c r="E1593" s="151"/>
      <c r="F1593" s="151"/>
    </row>
    <row r="1594" spans="1:6" s="46" customFormat="1" ht="15">
      <c r="A1594" s="30"/>
      <c r="B1594" s="151"/>
      <c r="C1594" s="170"/>
      <c r="D1594" s="151"/>
      <c r="E1594" s="151"/>
      <c r="F1594" s="151"/>
    </row>
    <row r="1595" spans="1:6" s="46" customFormat="1" ht="15">
      <c r="A1595" s="30"/>
      <c r="B1595" s="151"/>
      <c r="C1595" s="170"/>
      <c r="D1595" s="151"/>
      <c r="E1595" s="151"/>
      <c r="F1595" s="151"/>
    </row>
    <row r="1596" spans="1:6" s="46" customFormat="1" ht="15">
      <c r="A1596" s="30"/>
      <c r="B1596" s="151"/>
      <c r="C1596" s="170"/>
      <c r="D1596" s="151"/>
      <c r="E1596" s="151"/>
      <c r="F1596" s="151"/>
    </row>
    <row r="1597" spans="1:6" s="46" customFormat="1" ht="15">
      <c r="A1597" s="30"/>
      <c r="B1597" s="151"/>
      <c r="C1597" s="170"/>
      <c r="D1597" s="151"/>
      <c r="E1597" s="151"/>
      <c r="F1597" s="151"/>
    </row>
    <row r="1598" spans="1:6" s="46" customFormat="1" ht="15">
      <c r="A1598" s="30"/>
      <c r="B1598" s="151"/>
      <c r="C1598" s="170"/>
      <c r="D1598" s="151"/>
      <c r="E1598" s="151"/>
      <c r="F1598" s="151"/>
    </row>
    <row r="1599" spans="1:6" s="46" customFormat="1" ht="15">
      <c r="A1599" s="30"/>
      <c r="B1599" s="151"/>
      <c r="C1599" s="170"/>
      <c r="D1599" s="151"/>
      <c r="E1599" s="151"/>
      <c r="F1599" s="151"/>
    </row>
    <row r="1600" spans="1:6" s="46" customFormat="1" ht="15">
      <c r="A1600" s="30"/>
      <c r="B1600" s="151"/>
      <c r="C1600" s="170"/>
      <c r="D1600" s="151"/>
      <c r="E1600" s="151"/>
      <c r="F1600" s="151"/>
    </row>
    <row r="1601" spans="1:6" s="46" customFormat="1" ht="15">
      <c r="A1601" s="30"/>
      <c r="B1601" s="151"/>
      <c r="C1601" s="170"/>
      <c r="D1601" s="151"/>
      <c r="E1601" s="151"/>
      <c r="F1601" s="151"/>
    </row>
    <row r="1602" spans="1:6" s="46" customFormat="1" ht="15">
      <c r="A1602" s="30"/>
      <c r="B1602" s="151"/>
      <c r="C1602" s="170"/>
      <c r="D1602" s="151"/>
      <c r="E1602" s="151"/>
      <c r="F1602" s="151"/>
    </row>
    <row r="1603" spans="1:6" s="46" customFormat="1" ht="15">
      <c r="A1603" s="30"/>
      <c r="B1603" s="151"/>
      <c r="C1603" s="170"/>
      <c r="D1603" s="151"/>
      <c r="E1603" s="151"/>
      <c r="F1603" s="151"/>
    </row>
    <row r="1604" spans="1:6" s="46" customFormat="1" ht="15">
      <c r="A1604" s="30"/>
      <c r="B1604" s="151"/>
      <c r="C1604" s="170"/>
      <c r="D1604" s="151"/>
      <c r="E1604" s="151"/>
      <c r="F1604" s="151"/>
    </row>
    <row r="1605" spans="1:6" s="46" customFormat="1" ht="15">
      <c r="A1605" s="30"/>
      <c r="B1605" s="151"/>
      <c r="C1605" s="170"/>
      <c r="D1605" s="151"/>
      <c r="E1605" s="151"/>
      <c r="F1605" s="151"/>
    </row>
    <row r="1606" spans="1:6" s="46" customFormat="1" ht="15">
      <c r="A1606" s="30"/>
      <c r="B1606" s="151"/>
      <c r="C1606" s="170"/>
      <c r="D1606" s="151"/>
      <c r="E1606" s="151"/>
      <c r="F1606" s="151"/>
    </row>
    <row r="1607" spans="1:6" s="46" customFormat="1" ht="15">
      <c r="A1607" s="30"/>
      <c r="B1607" s="151"/>
      <c r="C1607" s="170"/>
      <c r="D1607" s="151"/>
      <c r="E1607" s="151"/>
      <c r="F1607" s="151"/>
    </row>
    <row r="1608" spans="1:6" s="46" customFormat="1" ht="15">
      <c r="A1608" s="30"/>
      <c r="B1608" s="151"/>
      <c r="C1608" s="170"/>
      <c r="D1608" s="151"/>
      <c r="E1608" s="151"/>
      <c r="F1608" s="151"/>
    </row>
    <row r="1609" spans="1:6" s="46" customFormat="1" ht="15">
      <c r="A1609" s="30"/>
      <c r="B1609" s="151"/>
      <c r="C1609" s="170"/>
      <c r="D1609" s="151"/>
      <c r="E1609" s="151"/>
      <c r="F1609" s="151"/>
    </row>
    <row r="1610" spans="1:6" s="46" customFormat="1" ht="15">
      <c r="A1610" s="30"/>
      <c r="B1610" s="151"/>
      <c r="C1610" s="170"/>
      <c r="D1610" s="151"/>
      <c r="E1610" s="151"/>
      <c r="F1610" s="151"/>
    </row>
    <row r="1611" spans="1:6" s="46" customFormat="1" ht="15">
      <c r="A1611" s="30"/>
      <c r="B1611" s="151"/>
      <c r="C1611" s="170"/>
      <c r="D1611" s="151"/>
      <c r="E1611" s="151"/>
      <c r="F1611" s="151"/>
    </row>
    <row r="1612" spans="1:6" s="46" customFormat="1" ht="15">
      <c r="A1612" s="30"/>
      <c r="B1612" s="151"/>
      <c r="C1612" s="170"/>
      <c r="D1612" s="151"/>
      <c r="E1612" s="151"/>
      <c r="F1612" s="151"/>
    </row>
    <row r="1613" spans="1:6" s="46" customFormat="1" ht="15">
      <c r="A1613" s="30"/>
      <c r="B1613" s="151"/>
      <c r="C1613" s="170"/>
      <c r="D1613" s="151"/>
      <c r="E1613" s="151"/>
      <c r="F1613" s="151"/>
    </row>
    <row r="1614" spans="1:6" s="46" customFormat="1" ht="15">
      <c r="A1614" s="30"/>
      <c r="B1614" s="151"/>
      <c r="C1614" s="170"/>
      <c r="D1614" s="151"/>
      <c r="E1614" s="151"/>
      <c r="F1614" s="151"/>
    </row>
    <row r="1615" spans="1:6" s="46" customFormat="1" ht="15">
      <c r="A1615" s="30"/>
      <c r="B1615" s="151"/>
      <c r="C1615" s="170"/>
      <c r="D1615" s="151"/>
      <c r="E1615" s="151"/>
      <c r="F1615" s="151"/>
    </row>
    <row r="1616" spans="1:6" s="46" customFormat="1" ht="15">
      <c r="A1616" s="30"/>
      <c r="B1616" s="151"/>
      <c r="C1616" s="170"/>
      <c r="D1616" s="151"/>
      <c r="E1616" s="151"/>
      <c r="F1616" s="151"/>
    </row>
    <row r="1617" spans="1:6" s="46" customFormat="1" ht="15">
      <c r="A1617" s="30"/>
      <c r="B1617" s="151"/>
      <c r="C1617" s="170"/>
      <c r="D1617" s="151"/>
      <c r="E1617" s="151"/>
      <c r="F1617" s="151"/>
    </row>
    <row r="1618" spans="1:6" s="46" customFormat="1" ht="15">
      <c r="A1618" s="30"/>
      <c r="B1618" s="151"/>
      <c r="C1618" s="170"/>
      <c r="D1618" s="151"/>
      <c r="E1618" s="151"/>
      <c r="F1618" s="151"/>
    </row>
    <row r="1619" spans="1:6" s="46" customFormat="1" ht="15">
      <c r="A1619" s="30"/>
      <c r="B1619" s="151"/>
      <c r="C1619" s="170"/>
      <c r="D1619" s="151"/>
      <c r="E1619" s="151"/>
      <c r="F1619" s="151"/>
    </row>
    <row r="1620" spans="1:6" s="46" customFormat="1" ht="15">
      <c r="A1620" s="30"/>
      <c r="B1620" s="151"/>
      <c r="C1620" s="170"/>
      <c r="D1620" s="151"/>
      <c r="E1620" s="151"/>
      <c r="F1620" s="151"/>
    </row>
    <row r="1621" spans="1:6" s="46" customFormat="1" ht="15">
      <c r="A1621" s="30"/>
      <c r="B1621" s="151"/>
      <c r="C1621" s="170"/>
      <c r="D1621" s="151"/>
      <c r="E1621" s="151"/>
      <c r="F1621" s="151"/>
    </row>
    <row r="1622" spans="1:6" s="46" customFormat="1" ht="15">
      <c r="A1622" s="30"/>
      <c r="B1622" s="151"/>
      <c r="C1622" s="170"/>
      <c r="D1622" s="151"/>
      <c r="E1622" s="151"/>
      <c r="F1622" s="151"/>
    </row>
    <row r="1623" spans="1:6" s="46" customFormat="1" ht="15">
      <c r="A1623" s="30"/>
      <c r="B1623" s="151"/>
      <c r="C1623" s="170"/>
      <c r="D1623" s="151"/>
      <c r="E1623" s="151"/>
      <c r="F1623" s="151"/>
    </row>
    <row r="1624" spans="1:6" s="46" customFormat="1" ht="15">
      <c r="A1624" s="30"/>
      <c r="B1624" s="151"/>
      <c r="C1624" s="170"/>
      <c r="D1624" s="151"/>
      <c r="E1624" s="151"/>
      <c r="F1624" s="151"/>
    </row>
    <row r="1625" spans="1:6" s="46" customFormat="1" ht="15">
      <c r="A1625" s="30"/>
      <c r="B1625" s="151"/>
      <c r="C1625" s="170"/>
      <c r="D1625" s="151"/>
      <c r="E1625" s="151"/>
      <c r="F1625" s="151"/>
    </row>
    <row r="1626" spans="1:6" s="46" customFormat="1" ht="15">
      <c r="A1626" s="30"/>
      <c r="B1626" s="151"/>
      <c r="C1626" s="170"/>
      <c r="D1626" s="151"/>
      <c r="E1626" s="151"/>
      <c r="F1626" s="151"/>
    </row>
    <row r="1627" spans="1:6" s="46" customFormat="1" ht="15">
      <c r="A1627" s="30"/>
      <c r="B1627" s="151"/>
      <c r="C1627" s="170"/>
      <c r="D1627" s="151"/>
      <c r="E1627" s="151"/>
      <c r="F1627" s="151"/>
    </row>
    <row r="1628" spans="1:6" s="46" customFormat="1" ht="15">
      <c r="A1628" s="30"/>
      <c r="B1628" s="151"/>
      <c r="C1628" s="170"/>
      <c r="D1628" s="151"/>
      <c r="E1628" s="151"/>
      <c r="F1628" s="151"/>
    </row>
    <row r="1629" spans="1:6" s="46" customFormat="1" ht="15">
      <c r="A1629" s="30"/>
      <c r="B1629" s="151"/>
      <c r="C1629" s="170"/>
      <c r="D1629" s="151"/>
      <c r="E1629" s="151"/>
      <c r="F1629" s="151"/>
    </row>
    <row r="1630" spans="1:6" s="46" customFormat="1" ht="15">
      <c r="A1630" s="30"/>
      <c r="B1630" s="151"/>
      <c r="C1630" s="170"/>
      <c r="D1630" s="151"/>
      <c r="E1630" s="151"/>
      <c r="F1630" s="151"/>
    </row>
    <row r="1631" spans="1:6" s="46" customFormat="1" ht="15">
      <c r="A1631" s="30"/>
      <c r="B1631" s="151"/>
      <c r="C1631" s="170"/>
      <c r="D1631" s="151"/>
      <c r="E1631" s="151"/>
      <c r="F1631" s="151"/>
    </row>
    <row r="1632" spans="1:6" s="46" customFormat="1" ht="15">
      <c r="A1632" s="30"/>
      <c r="B1632" s="151"/>
      <c r="C1632" s="170"/>
      <c r="D1632" s="151"/>
      <c r="E1632" s="151"/>
      <c r="F1632" s="151"/>
    </row>
    <row r="1633" spans="1:6" s="46" customFormat="1" ht="16.5" customHeight="1">
      <c r="A1633" s="30"/>
      <c r="B1633" s="151"/>
      <c r="C1633" s="170"/>
      <c r="D1633" s="151"/>
      <c r="E1633" s="151"/>
      <c r="F1633" s="151"/>
    </row>
    <row r="1634" spans="1:6" s="46" customFormat="1" ht="15.75" customHeight="1">
      <c r="A1634" s="30"/>
      <c r="B1634" s="151"/>
      <c r="C1634" s="170"/>
      <c r="D1634" s="151"/>
      <c r="E1634" s="151"/>
      <c r="F1634" s="151"/>
    </row>
    <row r="1635" spans="1:6" s="46" customFormat="1" ht="15">
      <c r="A1635" s="30"/>
      <c r="B1635" s="151"/>
      <c r="C1635" s="170"/>
      <c r="D1635" s="151"/>
      <c r="E1635" s="151"/>
      <c r="F1635" s="151"/>
    </row>
    <row r="1636" spans="1:6" s="46" customFormat="1" ht="15">
      <c r="A1636" s="30"/>
      <c r="B1636" s="151"/>
      <c r="C1636" s="170"/>
      <c r="D1636" s="151"/>
      <c r="E1636" s="151"/>
      <c r="F1636" s="151"/>
    </row>
    <row r="1637" spans="1:6" s="46" customFormat="1" ht="15">
      <c r="A1637" s="30"/>
      <c r="B1637" s="151"/>
      <c r="C1637" s="170"/>
      <c r="D1637" s="151"/>
      <c r="E1637" s="151"/>
      <c r="F1637" s="151"/>
    </row>
    <row r="1638" spans="1:6" s="46" customFormat="1" ht="15">
      <c r="A1638" s="30"/>
      <c r="B1638" s="151"/>
      <c r="C1638" s="170"/>
      <c r="D1638" s="151"/>
      <c r="E1638" s="151"/>
      <c r="F1638" s="151"/>
    </row>
    <row r="1639" spans="1:6" s="46" customFormat="1" ht="15">
      <c r="A1639" s="30"/>
      <c r="B1639" s="151"/>
      <c r="C1639" s="170"/>
      <c r="D1639" s="151"/>
      <c r="E1639" s="151"/>
      <c r="F1639" s="151"/>
    </row>
    <row r="1640" spans="1:6" s="46" customFormat="1" ht="15">
      <c r="A1640" s="30"/>
      <c r="B1640" s="151"/>
      <c r="C1640" s="170"/>
      <c r="D1640" s="151"/>
      <c r="E1640" s="151"/>
      <c r="F1640" s="151"/>
    </row>
    <row r="1641" spans="1:6" s="46" customFormat="1" ht="28.5" customHeight="1">
      <c r="A1641" s="30"/>
      <c r="B1641" s="151"/>
      <c r="C1641" s="170"/>
      <c r="D1641" s="151"/>
      <c r="E1641" s="151"/>
      <c r="F1641" s="151"/>
    </row>
    <row r="1642" spans="1:6" s="46" customFormat="1" ht="15">
      <c r="A1642" s="30"/>
      <c r="B1642" s="151"/>
      <c r="C1642" s="170"/>
      <c r="D1642" s="151"/>
      <c r="E1642" s="151"/>
      <c r="F1642" s="151"/>
    </row>
    <row r="1643" spans="1:6" s="46" customFormat="1" ht="15">
      <c r="A1643" s="30"/>
      <c r="B1643" s="151"/>
      <c r="C1643" s="170"/>
      <c r="D1643" s="151"/>
      <c r="E1643" s="151"/>
      <c r="F1643" s="151"/>
    </row>
    <row r="1644" spans="1:6" s="46" customFormat="1" ht="15">
      <c r="A1644" s="30"/>
      <c r="B1644" s="151"/>
      <c r="C1644" s="170"/>
      <c r="D1644" s="151"/>
      <c r="E1644" s="151"/>
      <c r="F1644" s="151"/>
    </row>
    <row r="1645" spans="1:6" s="46" customFormat="1" ht="15">
      <c r="A1645" s="30"/>
      <c r="B1645" s="151"/>
      <c r="C1645" s="170"/>
      <c r="D1645" s="151"/>
      <c r="E1645" s="151"/>
      <c r="F1645" s="151"/>
    </row>
    <row r="1646" spans="1:6" s="46" customFormat="1" ht="15">
      <c r="A1646" s="30"/>
      <c r="B1646" s="151"/>
      <c r="C1646" s="170"/>
      <c r="D1646" s="151"/>
      <c r="E1646" s="151"/>
      <c r="F1646" s="151"/>
    </row>
    <row r="1647" spans="1:6" s="46" customFormat="1" ht="15">
      <c r="A1647" s="30"/>
      <c r="B1647" s="151"/>
      <c r="C1647" s="170"/>
      <c r="D1647" s="151"/>
      <c r="E1647" s="151"/>
      <c r="F1647" s="151"/>
    </row>
    <row r="1648" spans="1:6" s="46" customFormat="1" ht="15">
      <c r="A1648" s="30"/>
      <c r="B1648" s="151"/>
      <c r="C1648" s="170"/>
      <c r="D1648" s="151"/>
      <c r="E1648" s="151"/>
      <c r="F1648" s="151"/>
    </row>
    <row r="1649" spans="1:6" s="46" customFormat="1" ht="15">
      <c r="A1649" s="30"/>
      <c r="B1649" s="151"/>
      <c r="C1649" s="170"/>
      <c r="D1649" s="151"/>
      <c r="E1649" s="151"/>
      <c r="F1649" s="151"/>
    </row>
    <row r="1650" spans="1:6" s="46" customFormat="1" ht="15">
      <c r="A1650" s="30"/>
      <c r="B1650" s="151"/>
      <c r="C1650" s="170"/>
      <c r="D1650" s="151"/>
      <c r="E1650" s="151"/>
      <c r="F1650" s="151"/>
    </row>
    <row r="1651" spans="1:6" s="46" customFormat="1" ht="15">
      <c r="A1651" s="30"/>
      <c r="B1651" s="151"/>
      <c r="C1651" s="170"/>
      <c r="D1651" s="151"/>
      <c r="E1651" s="151"/>
      <c r="F1651" s="151"/>
    </row>
    <row r="1652" spans="1:6" s="46" customFormat="1" ht="15">
      <c r="A1652" s="30"/>
      <c r="B1652" s="151"/>
      <c r="C1652" s="170"/>
      <c r="D1652" s="151"/>
      <c r="E1652" s="151"/>
      <c r="F1652" s="151"/>
    </row>
    <row r="1653" spans="1:6" s="46" customFormat="1" ht="15">
      <c r="A1653" s="30"/>
      <c r="B1653" s="151"/>
      <c r="C1653" s="170"/>
      <c r="D1653" s="151"/>
      <c r="E1653" s="151"/>
      <c r="F1653" s="151"/>
    </row>
    <row r="1654" spans="1:6" s="46" customFormat="1" ht="15">
      <c r="A1654" s="30"/>
      <c r="B1654" s="151"/>
      <c r="C1654" s="170"/>
      <c r="D1654" s="151"/>
      <c r="E1654" s="151"/>
      <c r="F1654" s="151"/>
    </row>
    <row r="1655" spans="1:6" s="46" customFormat="1" ht="15">
      <c r="A1655" s="30"/>
      <c r="B1655" s="151"/>
      <c r="C1655" s="170"/>
      <c r="D1655" s="151"/>
      <c r="E1655" s="151"/>
      <c r="F1655" s="151"/>
    </row>
    <row r="1656" spans="1:6" s="46" customFormat="1" ht="15">
      <c r="A1656" s="30"/>
      <c r="B1656" s="151"/>
      <c r="C1656" s="170"/>
      <c r="D1656" s="151"/>
      <c r="E1656" s="151"/>
      <c r="F1656" s="151"/>
    </row>
    <row r="1657" spans="1:6" s="46" customFormat="1" ht="15">
      <c r="A1657" s="30"/>
      <c r="B1657" s="151"/>
      <c r="C1657" s="170"/>
      <c r="D1657" s="151"/>
      <c r="E1657" s="151"/>
      <c r="F1657" s="151"/>
    </row>
    <row r="1658" spans="1:6" s="46" customFormat="1" ht="15">
      <c r="A1658" s="30"/>
      <c r="B1658" s="151"/>
      <c r="C1658" s="170"/>
      <c r="D1658" s="151"/>
      <c r="E1658" s="151"/>
      <c r="F1658" s="151"/>
    </row>
    <row r="1659" spans="1:6" s="46" customFormat="1" ht="15">
      <c r="A1659" s="30"/>
      <c r="B1659" s="151"/>
      <c r="C1659" s="170"/>
      <c r="D1659" s="151"/>
      <c r="E1659" s="151"/>
      <c r="F1659" s="151"/>
    </row>
    <row r="1660" spans="1:6" s="46" customFormat="1" ht="13.5" customHeight="1">
      <c r="A1660" s="30"/>
      <c r="B1660" s="151"/>
      <c r="C1660" s="170"/>
      <c r="D1660" s="151"/>
      <c r="E1660" s="151"/>
      <c r="F1660" s="151"/>
    </row>
    <row r="1661" spans="1:6" s="46" customFormat="1" ht="15">
      <c r="A1661" s="30"/>
      <c r="B1661" s="151"/>
      <c r="C1661" s="170"/>
      <c r="D1661" s="151"/>
      <c r="E1661" s="151"/>
      <c r="F1661" s="151"/>
    </row>
    <row r="1662" spans="1:6" s="46" customFormat="1" ht="15">
      <c r="A1662" s="30"/>
      <c r="B1662" s="151"/>
      <c r="C1662" s="170"/>
      <c r="D1662" s="151"/>
      <c r="E1662" s="151"/>
      <c r="F1662" s="151"/>
    </row>
    <row r="1663" spans="1:6" s="46" customFormat="1" ht="15">
      <c r="A1663" s="30"/>
      <c r="B1663" s="151"/>
      <c r="C1663" s="170"/>
      <c r="D1663" s="151"/>
      <c r="E1663" s="151"/>
      <c r="F1663" s="151"/>
    </row>
    <row r="1664" spans="1:6" s="46" customFormat="1" ht="15">
      <c r="A1664" s="30"/>
      <c r="B1664" s="151"/>
      <c r="C1664" s="170"/>
      <c r="D1664" s="151"/>
      <c r="E1664" s="151"/>
      <c r="F1664" s="151"/>
    </row>
    <row r="1665" spans="1:6" s="46" customFormat="1" ht="15">
      <c r="A1665" s="30"/>
      <c r="B1665" s="151"/>
      <c r="C1665" s="170"/>
      <c r="D1665" s="151"/>
      <c r="E1665" s="151"/>
      <c r="F1665" s="151"/>
    </row>
    <row r="1666" spans="1:6" s="46" customFormat="1" ht="48.75" customHeight="1">
      <c r="A1666" s="30"/>
      <c r="B1666" s="151"/>
      <c r="C1666" s="170"/>
      <c r="D1666" s="151"/>
      <c r="E1666" s="151"/>
      <c r="F1666" s="151"/>
    </row>
    <row r="1667" spans="1:6" s="46" customFormat="1" ht="15" customHeight="1">
      <c r="A1667" s="30"/>
      <c r="B1667" s="151"/>
      <c r="C1667" s="170"/>
      <c r="D1667" s="151"/>
      <c r="E1667" s="151"/>
      <c r="F1667" s="151"/>
    </row>
    <row r="1668" spans="1:6" s="46" customFormat="1" ht="15" customHeight="1">
      <c r="A1668" s="30"/>
      <c r="B1668" s="151"/>
      <c r="C1668" s="170"/>
      <c r="D1668" s="151"/>
      <c r="E1668" s="151"/>
      <c r="F1668" s="151"/>
    </row>
    <row r="1669" spans="1:6" s="46" customFormat="1" ht="15" customHeight="1">
      <c r="A1669" s="30"/>
      <c r="B1669" s="151"/>
      <c r="C1669" s="170"/>
      <c r="D1669" s="151"/>
      <c r="E1669" s="151"/>
      <c r="F1669" s="151"/>
    </row>
    <row r="1670" spans="1:6" s="46" customFormat="1" ht="15" customHeight="1">
      <c r="A1670" s="30"/>
      <c r="B1670" s="151"/>
      <c r="C1670" s="170"/>
      <c r="D1670" s="151"/>
      <c r="E1670" s="151"/>
      <c r="F1670" s="151"/>
    </row>
    <row r="1671" spans="1:6" s="46" customFormat="1" ht="15" customHeight="1">
      <c r="A1671" s="30"/>
      <c r="B1671" s="151"/>
      <c r="C1671" s="170"/>
      <c r="D1671" s="151"/>
      <c r="E1671" s="151"/>
      <c r="F1671" s="151"/>
    </row>
    <row r="1672" spans="1:6" s="46" customFormat="1" ht="15" customHeight="1">
      <c r="A1672" s="30"/>
      <c r="B1672" s="151"/>
      <c r="C1672" s="170"/>
      <c r="D1672" s="151"/>
      <c r="E1672" s="151"/>
      <c r="F1672" s="151"/>
    </row>
    <row r="1673" spans="1:6" s="46" customFormat="1" ht="15" customHeight="1">
      <c r="A1673" s="30"/>
      <c r="B1673" s="151"/>
      <c r="C1673" s="170"/>
      <c r="D1673" s="151"/>
      <c r="E1673" s="151"/>
      <c r="F1673" s="151"/>
    </row>
    <row r="1674" spans="1:6" s="46" customFormat="1" ht="15" customHeight="1">
      <c r="A1674" s="30"/>
      <c r="B1674" s="151"/>
      <c r="C1674" s="170"/>
      <c r="D1674" s="151"/>
      <c r="E1674" s="151"/>
      <c r="F1674" s="151"/>
    </row>
    <row r="1675" spans="1:6" s="46" customFormat="1" ht="15" customHeight="1">
      <c r="A1675" s="30"/>
      <c r="B1675" s="151"/>
      <c r="C1675" s="170"/>
      <c r="D1675" s="151"/>
      <c r="E1675" s="151"/>
      <c r="F1675" s="151"/>
    </row>
    <row r="1676" spans="1:6" s="46" customFormat="1" ht="15" customHeight="1">
      <c r="A1676" s="30"/>
      <c r="B1676" s="151"/>
      <c r="C1676" s="170"/>
      <c r="D1676" s="151"/>
      <c r="E1676" s="151"/>
      <c r="F1676" s="151"/>
    </row>
    <row r="1677" spans="1:6" s="46" customFormat="1" ht="15" customHeight="1">
      <c r="A1677" s="30"/>
      <c r="B1677" s="151"/>
      <c r="C1677" s="170"/>
      <c r="D1677" s="151"/>
      <c r="E1677" s="151"/>
      <c r="F1677" s="151"/>
    </row>
    <row r="1678" spans="1:6" s="46" customFormat="1" ht="15" customHeight="1">
      <c r="A1678" s="30"/>
      <c r="B1678" s="151"/>
      <c r="C1678" s="170"/>
      <c r="D1678" s="151"/>
      <c r="E1678" s="151"/>
      <c r="F1678" s="151"/>
    </row>
    <row r="1679" spans="1:6" s="46" customFormat="1" ht="15" customHeight="1">
      <c r="A1679" s="30"/>
      <c r="B1679" s="151"/>
      <c r="C1679" s="170"/>
      <c r="D1679" s="151"/>
      <c r="E1679" s="151"/>
      <c r="F1679" s="151"/>
    </row>
    <row r="1680" spans="1:6" s="46" customFormat="1" ht="15" customHeight="1">
      <c r="A1680" s="30"/>
      <c r="B1680" s="151"/>
      <c r="C1680" s="170"/>
      <c r="D1680" s="151"/>
      <c r="E1680" s="151"/>
      <c r="F1680" s="151"/>
    </row>
    <row r="1681" spans="1:6" s="46" customFormat="1" ht="15" customHeight="1">
      <c r="A1681" s="30"/>
      <c r="B1681" s="151"/>
      <c r="C1681" s="170"/>
      <c r="D1681" s="151"/>
      <c r="E1681" s="151"/>
      <c r="F1681" s="151"/>
    </row>
    <row r="1682" spans="1:6" s="46" customFormat="1" ht="15" customHeight="1">
      <c r="A1682" s="30"/>
      <c r="B1682" s="151"/>
      <c r="C1682" s="170"/>
      <c r="D1682" s="151"/>
      <c r="E1682" s="151"/>
      <c r="F1682" s="151"/>
    </row>
    <row r="1683" spans="1:6" s="46" customFormat="1" ht="15" customHeight="1">
      <c r="A1683" s="30"/>
      <c r="B1683" s="151"/>
      <c r="C1683" s="170"/>
      <c r="D1683" s="151"/>
      <c r="E1683" s="151"/>
      <c r="F1683" s="151"/>
    </row>
    <row r="1684" spans="1:6" s="46" customFormat="1" ht="15" customHeight="1">
      <c r="A1684" s="30"/>
      <c r="B1684" s="151"/>
      <c r="C1684" s="170"/>
      <c r="D1684" s="151"/>
      <c r="E1684" s="151"/>
      <c r="F1684" s="151"/>
    </row>
    <row r="1685" spans="1:6" s="46" customFormat="1" ht="15" customHeight="1">
      <c r="A1685" s="30"/>
      <c r="B1685" s="151"/>
      <c r="C1685" s="170"/>
      <c r="D1685" s="151"/>
      <c r="E1685" s="151"/>
      <c r="F1685" s="151"/>
    </row>
    <row r="1686" spans="1:6" s="46" customFormat="1" ht="15" customHeight="1">
      <c r="A1686" s="30"/>
      <c r="B1686" s="151"/>
      <c r="C1686" s="170"/>
      <c r="D1686" s="151"/>
      <c r="E1686" s="151"/>
      <c r="F1686" s="151"/>
    </row>
    <row r="1687" spans="1:6" s="46" customFormat="1" ht="15" customHeight="1">
      <c r="A1687" s="30"/>
      <c r="B1687" s="151"/>
      <c r="C1687" s="170"/>
      <c r="D1687" s="151"/>
      <c r="E1687" s="151"/>
      <c r="F1687" s="151"/>
    </row>
    <row r="1688" spans="1:6" s="46" customFormat="1" ht="15" customHeight="1">
      <c r="A1688" s="30"/>
      <c r="B1688" s="151"/>
      <c r="C1688" s="170"/>
      <c r="D1688" s="151"/>
      <c r="E1688" s="151"/>
      <c r="F1688" s="151"/>
    </row>
    <row r="1689" spans="1:6" s="46" customFormat="1" ht="15" customHeight="1">
      <c r="A1689" s="30"/>
      <c r="B1689" s="151"/>
      <c r="C1689" s="170"/>
      <c r="D1689" s="151"/>
      <c r="E1689" s="151"/>
      <c r="F1689" s="151"/>
    </row>
    <row r="1690" spans="1:6" s="46" customFormat="1" ht="15" customHeight="1">
      <c r="A1690" s="30"/>
      <c r="B1690" s="151"/>
      <c r="C1690" s="170"/>
      <c r="D1690" s="151"/>
      <c r="E1690" s="151"/>
      <c r="F1690" s="151"/>
    </row>
    <row r="1691" spans="1:6" s="46" customFormat="1" ht="15" customHeight="1">
      <c r="A1691" s="30"/>
      <c r="B1691" s="151"/>
      <c r="C1691" s="170"/>
      <c r="D1691" s="151"/>
      <c r="E1691" s="151"/>
      <c r="F1691" s="151"/>
    </row>
    <row r="1692" spans="1:6" s="46" customFormat="1" ht="15" customHeight="1">
      <c r="A1692" s="30"/>
      <c r="B1692" s="151"/>
      <c r="C1692" s="170"/>
      <c r="D1692" s="151"/>
      <c r="E1692" s="151"/>
      <c r="F1692" s="151"/>
    </row>
    <row r="1693" spans="1:6" s="46" customFormat="1" ht="15" customHeight="1">
      <c r="A1693" s="30"/>
      <c r="B1693" s="151"/>
      <c r="C1693" s="170"/>
      <c r="D1693" s="151"/>
      <c r="E1693" s="151"/>
      <c r="F1693" s="151"/>
    </row>
    <row r="1694" spans="1:6" s="46" customFormat="1" ht="15" customHeight="1">
      <c r="A1694" s="30"/>
      <c r="B1694" s="151"/>
      <c r="C1694" s="170"/>
      <c r="D1694" s="151"/>
      <c r="E1694" s="151"/>
      <c r="F1694" s="151"/>
    </row>
    <row r="1695" spans="1:6" s="46" customFormat="1" ht="15" customHeight="1">
      <c r="A1695" s="30"/>
      <c r="B1695" s="151"/>
      <c r="C1695" s="170"/>
      <c r="D1695" s="151"/>
      <c r="E1695" s="151"/>
      <c r="F1695" s="151"/>
    </row>
    <row r="1696" spans="1:6" s="46" customFormat="1" ht="15" customHeight="1">
      <c r="A1696" s="30"/>
      <c r="B1696" s="151"/>
      <c r="C1696" s="170"/>
      <c r="D1696" s="151"/>
      <c r="E1696" s="151"/>
      <c r="F1696" s="151"/>
    </row>
    <row r="1697" spans="1:6" s="46" customFormat="1" ht="15" customHeight="1">
      <c r="A1697" s="30"/>
      <c r="B1697" s="151"/>
      <c r="C1697" s="170"/>
      <c r="D1697" s="151"/>
      <c r="E1697" s="151"/>
      <c r="F1697" s="151"/>
    </row>
    <row r="1698" spans="1:6" s="46" customFormat="1" ht="15" customHeight="1">
      <c r="A1698" s="30"/>
      <c r="B1698" s="151"/>
      <c r="C1698" s="170"/>
      <c r="D1698" s="151"/>
      <c r="E1698" s="151"/>
      <c r="F1698" s="151"/>
    </row>
    <row r="1699" spans="1:6" s="46" customFormat="1" ht="15" customHeight="1">
      <c r="A1699" s="30"/>
      <c r="B1699" s="151"/>
      <c r="C1699" s="170"/>
      <c r="D1699" s="151"/>
      <c r="E1699" s="151"/>
      <c r="F1699" s="151"/>
    </row>
    <row r="1700" spans="1:6" s="46" customFormat="1" ht="15" customHeight="1">
      <c r="A1700" s="30"/>
      <c r="B1700" s="151"/>
      <c r="C1700" s="170"/>
      <c r="D1700" s="151"/>
      <c r="E1700" s="151"/>
      <c r="F1700" s="151"/>
    </row>
    <row r="1701" spans="1:6" s="46" customFormat="1" ht="15" customHeight="1">
      <c r="A1701" s="30"/>
      <c r="B1701" s="151"/>
      <c r="C1701" s="170"/>
      <c r="D1701" s="151"/>
      <c r="E1701" s="151"/>
      <c r="F1701" s="151"/>
    </row>
    <row r="1702" spans="1:6" s="46" customFormat="1" ht="15" customHeight="1">
      <c r="A1702" s="30"/>
      <c r="B1702" s="151"/>
      <c r="C1702" s="170"/>
      <c r="D1702" s="151"/>
      <c r="E1702" s="151"/>
      <c r="F1702" s="151"/>
    </row>
    <row r="1703" spans="1:6" s="46" customFormat="1" ht="15" customHeight="1">
      <c r="A1703" s="30"/>
      <c r="B1703" s="151"/>
      <c r="C1703" s="170"/>
      <c r="D1703" s="151"/>
      <c r="E1703" s="151"/>
      <c r="F1703" s="151"/>
    </row>
    <row r="1704" spans="1:6" s="46" customFormat="1" ht="15" customHeight="1">
      <c r="A1704" s="30"/>
      <c r="B1704" s="151"/>
      <c r="C1704" s="170"/>
      <c r="D1704" s="151"/>
      <c r="E1704" s="151"/>
      <c r="F1704" s="151"/>
    </row>
    <row r="1705" spans="1:6" s="46" customFormat="1" ht="15" customHeight="1">
      <c r="A1705" s="30"/>
      <c r="B1705" s="151"/>
      <c r="C1705" s="170"/>
      <c r="D1705" s="151"/>
      <c r="E1705" s="151"/>
      <c r="F1705" s="151"/>
    </row>
    <row r="1706" spans="1:6" s="46" customFormat="1" ht="15" customHeight="1">
      <c r="A1706" s="30"/>
      <c r="B1706" s="151"/>
      <c r="C1706" s="170"/>
      <c r="D1706" s="151"/>
      <c r="E1706" s="151"/>
      <c r="F1706" s="151"/>
    </row>
    <row r="1707" spans="1:6" s="46" customFormat="1" ht="15" customHeight="1">
      <c r="A1707" s="30"/>
      <c r="B1707" s="151"/>
      <c r="C1707" s="170"/>
      <c r="D1707" s="151"/>
      <c r="E1707" s="151"/>
      <c r="F1707" s="151"/>
    </row>
    <row r="1708" spans="1:6" s="46" customFormat="1" ht="15" customHeight="1">
      <c r="A1708" s="30"/>
      <c r="B1708" s="151"/>
      <c r="C1708" s="170"/>
      <c r="D1708" s="151"/>
      <c r="E1708" s="151"/>
      <c r="F1708" s="151"/>
    </row>
    <row r="1709" spans="1:6" s="46" customFormat="1" ht="15" customHeight="1">
      <c r="A1709" s="30"/>
      <c r="B1709" s="151"/>
      <c r="C1709" s="170"/>
      <c r="D1709" s="151"/>
      <c r="E1709" s="151"/>
      <c r="F1709" s="151"/>
    </row>
    <row r="1710" spans="1:6" s="46" customFormat="1" ht="15" customHeight="1">
      <c r="A1710" s="30"/>
      <c r="B1710" s="151"/>
      <c r="C1710" s="170"/>
      <c r="D1710" s="151"/>
      <c r="E1710" s="151"/>
      <c r="F1710" s="151"/>
    </row>
    <row r="1711" spans="1:6" s="46" customFormat="1" ht="15" customHeight="1">
      <c r="A1711" s="30"/>
      <c r="B1711" s="151"/>
      <c r="C1711" s="170"/>
      <c r="D1711" s="151"/>
      <c r="E1711" s="151"/>
      <c r="F1711" s="151"/>
    </row>
    <row r="1712" spans="1:6" s="46" customFormat="1" ht="15" customHeight="1">
      <c r="A1712" s="30"/>
      <c r="B1712" s="151"/>
      <c r="C1712" s="170"/>
      <c r="D1712" s="151"/>
      <c r="E1712" s="151"/>
      <c r="F1712" s="151"/>
    </row>
    <row r="1713" spans="1:6" s="46" customFormat="1" ht="15" customHeight="1">
      <c r="A1713" s="30"/>
      <c r="B1713" s="151"/>
      <c r="C1713" s="170"/>
      <c r="D1713" s="151"/>
      <c r="E1713" s="151"/>
      <c r="F1713" s="151"/>
    </row>
    <row r="1714" spans="1:6" s="46" customFormat="1" ht="15" customHeight="1">
      <c r="A1714" s="30"/>
      <c r="B1714" s="151"/>
      <c r="C1714" s="170"/>
      <c r="D1714" s="151"/>
      <c r="E1714" s="151"/>
      <c r="F1714" s="151"/>
    </row>
    <row r="1715" spans="1:6" s="46" customFormat="1" ht="15" customHeight="1">
      <c r="A1715" s="30"/>
      <c r="B1715" s="151"/>
      <c r="C1715" s="170"/>
      <c r="D1715" s="151"/>
      <c r="E1715" s="151"/>
      <c r="F1715" s="151"/>
    </row>
    <row r="1716" spans="1:6" s="46" customFormat="1" ht="15" customHeight="1">
      <c r="A1716" s="30"/>
      <c r="B1716" s="151"/>
      <c r="C1716" s="170"/>
      <c r="D1716" s="151"/>
      <c r="E1716" s="151"/>
      <c r="F1716" s="151"/>
    </row>
    <row r="1717" spans="1:6" s="46" customFormat="1" ht="15" customHeight="1">
      <c r="A1717" s="30"/>
      <c r="B1717" s="151"/>
      <c r="C1717" s="170"/>
      <c r="D1717" s="151"/>
      <c r="E1717" s="151"/>
      <c r="F1717" s="151"/>
    </row>
    <row r="1718" spans="1:6" s="46" customFormat="1" ht="15" customHeight="1">
      <c r="A1718" s="30"/>
      <c r="B1718" s="151"/>
      <c r="C1718" s="170"/>
      <c r="D1718" s="151"/>
      <c r="E1718" s="151"/>
      <c r="F1718" s="151"/>
    </row>
    <row r="1719" spans="1:6" s="46" customFormat="1" ht="15" customHeight="1">
      <c r="A1719" s="30"/>
      <c r="B1719" s="151"/>
      <c r="C1719" s="170"/>
      <c r="D1719" s="151"/>
      <c r="E1719" s="151"/>
      <c r="F1719" s="151"/>
    </row>
    <row r="1720" spans="1:6" s="46" customFormat="1" ht="15" customHeight="1">
      <c r="A1720" s="30"/>
      <c r="B1720" s="151"/>
      <c r="C1720" s="170"/>
      <c r="D1720" s="151"/>
      <c r="E1720" s="151"/>
      <c r="F1720" s="151"/>
    </row>
    <row r="1721" spans="1:6" s="46" customFormat="1" ht="15" customHeight="1">
      <c r="A1721" s="30"/>
      <c r="B1721" s="151"/>
      <c r="C1721" s="170"/>
      <c r="D1721" s="151"/>
      <c r="E1721" s="151"/>
      <c r="F1721" s="151"/>
    </row>
    <row r="1722" spans="1:6" s="46" customFormat="1" ht="15" customHeight="1">
      <c r="A1722" s="30"/>
      <c r="B1722" s="151"/>
      <c r="C1722" s="170"/>
      <c r="D1722" s="151"/>
      <c r="E1722" s="151"/>
      <c r="F1722" s="151"/>
    </row>
    <row r="1723" spans="1:6" s="46" customFormat="1" ht="15" customHeight="1">
      <c r="A1723" s="30"/>
      <c r="B1723" s="151"/>
      <c r="C1723" s="170"/>
      <c r="D1723" s="151"/>
      <c r="E1723" s="151"/>
      <c r="F1723" s="151"/>
    </row>
    <row r="1724" spans="1:6" s="46" customFormat="1" ht="15" customHeight="1">
      <c r="A1724" s="30"/>
      <c r="B1724" s="151"/>
      <c r="C1724" s="170"/>
      <c r="D1724" s="151"/>
      <c r="E1724" s="151"/>
      <c r="F1724" s="151"/>
    </row>
    <row r="1725" spans="1:6" s="46" customFormat="1" ht="15" customHeight="1">
      <c r="A1725" s="30"/>
      <c r="B1725" s="151"/>
      <c r="C1725" s="170"/>
      <c r="D1725" s="151"/>
      <c r="E1725" s="151"/>
      <c r="F1725" s="151"/>
    </row>
    <row r="1726" spans="1:6" s="46" customFormat="1" ht="15" customHeight="1">
      <c r="A1726" s="30"/>
      <c r="B1726" s="151"/>
      <c r="C1726" s="170"/>
      <c r="D1726" s="151"/>
      <c r="E1726" s="151"/>
      <c r="F1726" s="151"/>
    </row>
    <row r="1727" spans="1:6" s="46" customFormat="1" ht="15" customHeight="1">
      <c r="A1727" s="30"/>
      <c r="B1727" s="151"/>
      <c r="C1727" s="170"/>
      <c r="D1727" s="151"/>
      <c r="E1727" s="151"/>
      <c r="F1727" s="151"/>
    </row>
    <row r="1728" spans="1:6" s="46" customFormat="1" ht="15" customHeight="1">
      <c r="A1728" s="30"/>
      <c r="B1728" s="151"/>
      <c r="C1728" s="170"/>
      <c r="D1728" s="151"/>
      <c r="E1728" s="151"/>
      <c r="F1728" s="151"/>
    </row>
    <row r="1729" spans="1:6" s="46" customFormat="1" ht="15" customHeight="1">
      <c r="A1729" s="30"/>
      <c r="B1729" s="151"/>
      <c r="C1729" s="170"/>
      <c r="D1729" s="151"/>
      <c r="E1729" s="151"/>
      <c r="F1729" s="151"/>
    </row>
    <row r="1730" spans="1:6" s="46" customFormat="1" ht="15" customHeight="1">
      <c r="A1730" s="30"/>
      <c r="B1730" s="151"/>
      <c r="C1730" s="170"/>
      <c r="D1730" s="151"/>
      <c r="E1730" s="151"/>
      <c r="F1730" s="151"/>
    </row>
    <row r="1731" spans="1:6" s="46" customFormat="1" ht="15" customHeight="1">
      <c r="A1731" s="30"/>
      <c r="B1731" s="151"/>
      <c r="C1731" s="170"/>
      <c r="D1731" s="151"/>
      <c r="E1731" s="151"/>
      <c r="F1731" s="151"/>
    </row>
    <row r="1732" spans="1:6" s="46" customFormat="1" ht="15" customHeight="1">
      <c r="A1732" s="30"/>
      <c r="B1732" s="151"/>
      <c r="C1732" s="170"/>
      <c r="D1732" s="151"/>
      <c r="E1732" s="151"/>
      <c r="F1732" s="151"/>
    </row>
    <row r="1733" spans="1:6" s="46" customFormat="1" ht="15">
      <c r="A1733" s="30"/>
      <c r="B1733" s="151"/>
      <c r="C1733" s="170"/>
      <c r="D1733" s="151"/>
      <c r="E1733" s="151"/>
      <c r="F1733" s="151"/>
    </row>
    <row r="1734" spans="1:6" s="46" customFormat="1" ht="15" customHeight="1">
      <c r="A1734" s="30"/>
      <c r="B1734" s="151"/>
      <c r="C1734" s="170"/>
      <c r="D1734" s="151"/>
      <c r="E1734" s="151"/>
      <c r="F1734" s="151"/>
    </row>
    <row r="1735" spans="1:6" s="46" customFormat="1" ht="15" customHeight="1">
      <c r="A1735" s="30"/>
      <c r="B1735" s="151"/>
      <c r="C1735" s="170"/>
      <c r="D1735" s="151"/>
      <c r="E1735" s="151"/>
      <c r="F1735" s="151"/>
    </row>
    <row r="1736" spans="1:6" s="46" customFormat="1" ht="15" customHeight="1">
      <c r="A1736" s="30"/>
      <c r="B1736" s="151"/>
      <c r="C1736" s="170"/>
      <c r="D1736" s="151"/>
      <c r="E1736" s="151"/>
      <c r="F1736" s="151"/>
    </row>
    <row r="1737" spans="1:6" s="46" customFormat="1" ht="15" customHeight="1">
      <c r="A1737" s="30"/>
      <c r="B1737" s="151"/>
      <c r="C1737" s="170"/>
      <c r="D1737" s="151"/>
      <c r="E1737" s="151"/>
      <c r="F1737" s="151"/>
    </row>
    <row r="1738" spans="1:6" s="46" customFormat="1" ht="15">
      <c r="A1738" s="30"/>
      <c r="B1738" s="151"/>
      <c r="C1738" s="170"/>
      <c r="D1738" s="151"/>
      <c r="E1738" s="151"/>
      <c r="F1738" s="151"/>
    </row>
    <row r="1739" spans="1:6" s="46" customFormat="1" ht="15">
      <c r="A1739" s="30"/>
      <c r="B1739" s="151"/>
      <c r="C1739" s="170"/>
      <c r="D1739" s="151"/>
      <c r="E1739" s="151"/>
      <c r="F1739" s="151"/>
    </row>
    <row r="1740" spans="1:6" s="46" customFormat="1" ht="15">
      <c r="A1740" s="30"/>
      <c r="B1740" s="151"/>
      <c r="C1740" s="170"/>
      <c r="D1740" s="151"/>
      <c r="E1740" s="151"/>
      <c r="F1740" s="151"/>
    </row>
    <row r="1741" spans="1:6" s="46" customFormat="1" ht="15">
      <c r="A1741" s="30"/>
      <c r="B1741" s="151"/>
      <c r="C1741" s="170"/>
      <c r="D1741" s="151"/>
      <c r="E1741" s="151"/>
      <c r="F1741" s="151"/>
    </row>
    <row r="1742" spans="1:6" s="46" customFormat="1" ht="15">
      <c r="A1742" s="30"/>
      <c r="B1742" s="151"/>
      <c r="C1742" s="170"/>
      <c r="D1742" s="151"/>
      <c r="E1742" s="151"/>
      <c r="F1742" s="151"/>
    </row>
    <row r="1743" spans="1:6" s="46" customFormat="1" ht="15">
      <c r="A1743" s="30"/>
      <c r="B1743" s="151"/>
      <c r="C1743" s="170"/>
      <c r="D1743" s="151"/>
      <c r="E1743" s="151"/>
      <c r="F1743" s="151"/>
    </row>
    <row r="1744" spans="1:6" s="46" customFormat="1" ht="15">
      <c r="A1744" s="30"/>
      <c r="B1744" s="151"/>
      <c r="C1744" s="170"/>
      <c r="D1744" s="151"/>
      <c r="E1744" s="151"/>
      <c r="F1744" s="151"/>
    </row>
    <row r="1745" spans="1:6" s="46" customFormat="1" ht="15">
      <c r="A1745" s="30"/>
      <c r="B1745" s="151"/>
      <c r="C1745" s="170"/>
      <c r="D1745" s="151"/>
      <c r="E1745" s="151"/>
      <c r="F1745" s="151"/>
    </row>
    <row r="1746" spans="1:6" s="46" customFormat="1" ht="15">
      <c r="A1746" s="30"/>
      <c r="B1746" s="151"/>
      <c r="C1746" s="170"/>
      <c r="D1746" s="151"/>
      <c r="E1746" s="151"/>
      <c r="F1746" s="151"/>
    </row>
    <row r="1747" spans="1:6" s="46" customFormat="1" ht="15">
      <c r="A1747" s="30"/>
      <c r="B1747" s="151"/>
      <c r="C1747" s="170"/>
      <c r="D1747" s="151"/>
      <c r="E1747" s="151"/>
      <c r="F1747" s="151"/>
    </row>
    <row r="1748" spans="1:6" s="46" customFormat="1" ht="15">
      <c r="A1748" s="30"/>
      <c r="B1748" s="151"/>
      <c r="C1748" s="170"/>
      <c r="D1748" s="151"/>
      <c r="E1748" s="151"/>
      <c r="F1748" s="151"/>
    </row>
    <row r="1749" spans="1:6" s="46" customFormat="1" ht="15">
      <c r="A1749" s="30"/>
      <c r="B1749" s="151"/>
      <c r="C1749" s="170"/>
      <c r="D1749" s="151"/>
      <c r="E1749" s="151"/>
      <c r="F1749" s="151"/>
    </row>
    <row r="1750" spans="1:6" s="46" customFormat="1" ht="15">
      <c r="A1750" s="30"/>
      <c r="B1750" s="151"/>
      <c r="C1750" s="170"/>
      <c r="D1750" s="151"/>
      <c r="E1750" s="151"/>
      <c r="F1750" s="151"/>
    </row>
    <row r="1751" spans="1:6" s="46" customFormat="1" ht="15">
      <c r="A1751" s="30"/>
      <c r="B1751" s="151"/>
      <c r="C1751" s="170"/>
      <c r="D1751" s="151"/>
      <c r="E1751" s="151"/>
      <c r="F1751" s="151"/>
    </row>
    <row r="1752" spans="1:6" s="46" customFormat="1" ht="15">
      <c r="A1752" s="30"/>
      <c r="B1752" s="151"/>
      <c r="C1752" s="170"/>
      <c r="D1752" s="151"/>
      <c r="E1752" s="151"/>
      <c r="F1752" s="151"/>
    </row>
    <row r="1753" spans="1:6" s="46" customFormat="1" ht="15">
      <c r="A1753" s="30"/>
      <c r="B1753" s="151"/>
      <c r="C1753" s="170"/>
      <c r="D1753" s="151"/>
      <c r="E1753" s="151"/>
      <c r="F1753" s="151"/>
    </row>
    <row r="1754" spans="1:6" s="46" customFormat="1" ht="15">
      <c r="A1754" s="30"/>
      <c r="B1754" s="151"/>
      <c r="C1754" s="170"/>
      <c r="D1754" s="151"/>
      <c r="E1754" s="151"/>
      <c r="F1754" s="151"/>
    </row>
    <row r="1755" spans="1:6" s="46" customFormat="1" ht="15">
      <c r="A1755" s="30"/>
      <c r="B1755" s="151"/>
      <c r="C1755" s="170"/>
      <c r="D1755" s="151"/>
      <c r="E1755" s="151"/>
      <c r="F1755" s="151"/>
    </row>
    <row r="1756" spans="1:6" s="46" customFormat="1" ht="15">
      <c r="A1756" s="30"/>
      <c r="B1756" s="151"/>
      <c r="C1756" s="170"/>
      <c r="D1756" s="151"/>
      <c r="E1756" s="151"/>
      <c r="F1756" s="151"/>
    </row>
    <row r="1757" spans="1:6" s="46" customFormat="1" ht="15">
      <c r="A1757" s="30"/>
      <c r="B1757" s="151"/>
      <c r="C1757" s="170"/>
      <c r="D1757" s="151"/>
      <c r="E1757" s="151"/>
      <c r="F1757" s="151"/>
    </row>
    <row r="1758" spans="1:6" s="46" customFormat="1" ht="15">
      <c r="A1758" s="30"/>
      <c r="B1758" s="151"/>
      <c r="C1758" s="170"/>
      <c r="D1758" s="151"/>
      <c r="E1758" s="151"/>
      <c r="F1758" s="151"/>
    </row>
    <row r="1759" spans="1:6" s="46" customFormat="1" ht="15">
      <c r="A1759" s="30"/>
      <c r="B1759" s="151"/>
      <c r="C1759" s="170"/>
      <c r="D1759" s="151"/>
      <c r="E1759" s="151"/>
      <c r="F1759" s="151"/>
    </row>
    <row r="1760" spans="1:6" s="46" customFormat="1" ht="15">
      <c r="A1760" s="30"/>
      <c r="B1760" s="151"/>
      <c r="C1760" s="170"/>
      <c r="D1760" s="151"/>
      <c r="E1760" s="151"/>
      <c r="F1760" s="151"/>
    </row>
    <row r="1761" spans="1:6" s="46" customFormat="1" ht="15">
      <c r="A1761" s="30"/>
      <c r="B1761" s="151"/>
      <c r="C1761" s="170"/>
      <c r="D1761" s="151"/>
      <c r="E1761" s="151"/>
      <c r="F1761" s="151"/>
    </row>
    <row r="1762" spans="1:6" s="46" customFormat="1" ht="15">
      <c r="A1762" s="30"/>
      <c r="B1762" s="151"/>
      <c r="C1762" s="170"/>
      <c r="D1762" s="151"/>
      <c r="E1762" s="151"/>
      <c r="F1762" s="151"/>
    </row>
    <row r="1763" spans="1:6" s="46" customFormat="1" ht="15">
      <c r="A1763" s="30"/>
      <c r="B1763" s="151"/>
      <c r="C1763" s="170"/>
      <c r="D1763" s="151"/>
      <c r="E1763" s="151"/>
      <c r="F1763" s="151"/>
    </row>
    <row r="1764" spans="1:6" s="46" customFormat="1" ht="15">
      <c r="A1764" s="30"/>
      <c r="B1764" s="151"/>
      <c r="C1764" s="170"/>
      <c r="D1764" s="151"/>
      <c r="E1764" s="151"/>
      <c r="F1764" s="151"/>
    </row>
    <row r="1765" spans="1:6" s="46" customFormat="1" ht="15">
      <c r="A1765" s="30"/>
      <c r="B1765" s="151"/>
      <c r="C1765" s="170"/>
      <c r="D1765" s="151"/>
      <c r="E1765" s="151"/>
      <c r="F1765" s="151"/>
    </row>
    <row r="1766" spans="1:6" s="46" customFormat="1" ht="15">
      <c r="A1766" s="30"/>
      <c r="B1766" s="151"/>
      <c r="C1766" s="170"/>
      <c r="D1766" s="151"/>
      <c r="E1766" s="151"/>
      <c r="F1766" s="151"/>
    </row>
    <row r="1767" spans="1:6" s="46" customFormat="1" ht="15">
      <c r="A1767" s="30"/>
      <c r="B1767" s="151"/>
      <c r="C1767" s="170"/>
      <c r="D1767" s="151"/>
      <c r="E1767" s="151"/>
      <c r="F1767" s="151"/>
    </row>
    <row r="1768" spans="1:6" s="46" customFormat="1" ht="15">
      <c r="A1768" s="30"/>
      <c r="B1768" s="151"/>
      <c r="C1768" s="170"/>
      <c r="D1768" s="151"/>
      <c r="E1768" s="151"/>
      <c r="F1768" s="151"/>
    </row>
    <row r="1769" spans="1:6" s="46" customFormat="1" ht="15">
      <c r="A1769" s="30"/>
      <c r="B1769" s="151"/>
      <c r="C1769" s="170"/>
      <c r="D1769" s="151"/>
      <c r="E1769" s="151"/>
      <c r="F1769" s="151"/>
    </row>
    <row r="1770" spans="1:6" s="46" customFormat="1" ht="15">
      <c r="A1770" s="30"/>
      <c r="B1770" s="151"/>
      <c r="C1770" s="170"/>
      <c r="D1770" s="151"/>
      <c r="E1770" s="151"/>
      <c r="F1770" s="151"/>
    </row>
    <row r="1771" spans="1:6" s="46" customFormat="1" ht="15">
      <c r="A1771" s="30"/>
      <c r="B1771" s="151"/>
      <c r="C1771" s="170"/>
      <c r="D1771" s="151"/>
      <c r="E1771" s="151"/>
      <c r="F1771" s="151"/>
    </row>
    <row r="1772" spans="1:6" s="46" customFormat="1" ht="15">
      <c r="A1772" s="30"/>
      <c r="B1772" s="151"/>
      <c r="C1772" s="170"/>
      <c r="D1772" s="151"/>
      <c r="E1772" s="151"/>
      <c r="F1772" s="151"/>
    </row>
    <row r="1773" spans="1:6" s="46" customFormat="1" ht="15">
      <c r="A1773" s="30"/>
      <c r="B1773" s="151"/>
      <c r="C1773" s="170"/>
      <c r="D1773" s="151"/>
      <c r="E1773" s="151"/>
      <c r="F1773" s="151"/>
    </row>
    <row r="1774" spans="1:6" s="46" customFormat="1" ht="15">
      <c r="A1774" s="30"/>
      <c r="B1774" s="151"/>
      <c r="C1774" s="170"/>
      <c r="D1774" s="151"/>
      <c r="E1774" s="151"/>
      <c r="F1774" s="151"/>
    </row>
    <row r="1775" spans="1:6" s="46" customFormat="1" ht="15">
      <c r="A1775" s="30"/>
      <c r="B1775" s="151"/>
      <c r="C1775" s="170"/>
      <c r="D1775" s="151"/>
      <c r="E1775" s="151"/>
      <c r="F1775" s="151"/>
    </row>
    <row r="1776" spans="1:6" s="46" customFormat="1" ht="15">
      <c r="A1776" s="30"/>
      <c r="B1776" s="151"/>
      <c r="C1776" s="170"/>
      <c r="D1776" s="151"/>
      <c r="E1776" s="151"/>
      <c r="F1776" s="151"/>
    </row>
    <row r="1777" spans="1:6" s="46" customFormat="1" ht="15" customHeight="1">
      <c r="A1777" s="30"/>
      <c r="B1777" s="151"/>
      <c r="C1777" s="170"/>
      <c r="D1777" s="151"/>
      <c r="E1777" s="151"/>
      <c r="F1777" s="151"/>
    </row>
    <row r="1778" spans="1:6" s="46" customFormat="1" ht="15.75" customHeight="1">
      <c r="A1778" s="30"/>
      <c r="B1778" s="151"/>
      <c r="C1778" s="170"/>
      <c r="D1778" s="151"/>
      <c r="E1778" s="151"/>
      <c r="F1778" s="151"/>
    </row>
    <row r="1779" spans="1:6" s="46" customFormat="1" ht="15">
      <c r="A1779" s="30"/>
      <c r="B1779" s="151"/>
      <c r="C1779" s="170"/>
      <c r="D1779" s="151"/>
      <c r="E1779" s="151"/>
      <c r="F1779" s="151"/>
    </row>
    <row r="1780" spans="1:6" s="46" customFormat="1" ht="15">
      <c r="A1780" s="30"/>
      <c r="B1780" s="151"/>
      <c r="C1780" s="170"/>
      <c r="D1780" s="151"/>
      <c r="E1780" s="151"/>
      <c r="F1780" s="151"/>
    </row>
    <row r="1781" spans="1:6" s="46" customFormat="1" ht="15">
      <c r="A1781" s="30"/>
      <c r="B1781" s="151"/>
      <c r="C1781" s="170"/>
      <c r="D1781" s="151"/>
      <c r="E1781" s="151"/>
      <c r="F1781" s="151"/>
    </row>
    <row r="1782" spans="1:6" s="46" customFormat="1" ht="15">
      <c r="A1782" s="30"/>
      <c r="B1782" s="151"/>
      <c r="C1782" s="170"/>
      <c r="D1782" s="151"/>
      <c r="E1782" s="151"/>
      <c r="F1782" s="151"/>
    </row>
    <row r="1783" spans="1:6" s="46" customFormat="1" ht="15">
      <c r="A1783" s="30"/>
      <c r="B1783" s="151"/>
      <c r="C1783" s="170"/>
      <c r="D1783" s="151"/>
      <c r="E1783" s="151"/>
      <c r="F1783" s="151"/>
    </row>
    <row r="1784" spans="1:6" s="46" customFormat="1" ht="15">
      <c r="A1784" s="30"/>
      <c r="B1784" s="151"/>
      <c r="C1784" s="170"/>
      <c r="D1784" s="151"/>
      <c r="E1784" s="151"/>
      <c r="F1784" s="151"/>
    </row>
    <row r="1785" spans="1:6" s="46" customFormat="1" ht="30" customHeight="1">
      <c r="A1785" s="30"/>
      <c r="B1785" s="151"/>
      <c r="C1785" s="170"/>
      <c r="D1785" s="151"/>
      <c r="E1785" s="151"/>
      <c r="F1785" s="151"/>
    </row>
    <row r="1786" spans="1:6" s="46" customFormat="1" ht="15">
      <c r="A1786" s="30"/>
      <c r="B1786" s="151"/>
      <c r="C1786" s="170"/>
      <c r="D1786" s="151"/>
      <c r="E1786" s="151"/>
      <c r="F1786" s="151"/>
    </row>
    <row r="1787" spans="1:6" s="46" customFormat="1" ht="15">
      <c r="A1787" s="30"/>
      <c r="B1787" s="151"/>
      <c r="C1787" s="170"/>
      <c r="D1787" s="151"/>
      <c r="E1787" s="151"/>
      <c r="F1787" s="151"/>
    </row>
    <row r="1788" spans="1:6" s="46" customFormat="1" ht="15">
      <c r="A1788" s="30"/>
      <c r="B1788" s="151"/>
      <c r="C1788" s="170"/>
      <c r="D1788" s="151"/>
      <c r="E1788" s="151"/>
      <c r="F1788" s="151"/>
    </row>
    <row r="1789" spans="1:6" s="46" customFormat="1" ht="15">
      <c r="A1789" s="30"/>
      <c r="B1789" s="151"/>
      <c r="C1789" s="170"/>
      <c r="D1789" s="151"/>
      <c r="E1789" s="151"/>
      <c r="F1789" s="151"/>
    </row>
    <row r="1790" spans="1:6" s="46" customFormat="1" ht="15">
      <c r="A1790" s="30"/>
      <c r="B1790" s="151"/>
      <c r="C1790" s="170"/>
      <c r="D1790" s="151"/>
      <c r="E1790" s="151"/>
      <c r="F1790" s="151"/>
    </row>
    <row r="1791" spans="1:6" s="46" customFormat="1" ht="15">
      <c r="A1791" s="30"/>
      <c r="B1791" s="151"/>
      <c r="C1791" s="170"/>
      <c r="D1791" s="151"/>
      <c r="E1791" s="151"/>
      <c r="F1791" s="151"/>
    </row>
    <row r="1792" spans="1:6" s="46" customFormat="1" ht="15">
      <c r="A1792" s="30"/>
      <c r="B1792" s="151"/>
      <c r="C1792" s="170"/>
      <c r="D1792" s="151"/>
      <c r="E1792" s="151"/>
      <c r="F1792" s="151"/>
    </row>
    <row r="1793" spans="1:6" s="46" customFormat="1" ht="15">
      <c r="A1793" s="30"/>
      <c r="B1793" s="151"/>
      <c r="C1793" s="170"/>
      <c r="D1793" s="151"/>
      <c r="E1793" s="151"/>
      <c r="F1793" s="151"/>
    </row>
    <row r="1794" spans="1:6" s="46" customFormat="1" ht="15">
      <c r="A1794" s="30"/>
      <c r="B1794" s="151"/>
      <c r="C1794" s="170"/>
      <c r="D1794" s="151"/>
      <c r="E1794" s="151"/>
      <c r="F1794" s="151"/>
    </row>
    <row r="1795" spans="1:6" s="46" customFormat="1" ht="15">
      <c r="A1795" s="30"/>
      <c r="B1795" s="151"/>
      <c r="C1795" s="170"/>
      <c r="D1795" s="151"/>
      <c r="E1795" s="151"/>
      <c r="F1795" s="151"/>
    </row>
    <row r="1796" spans="1:6" s="46" customFormat="1" ht="15">
      <c r="A1796" s="30"/>
      <c r="B1796" s="151"/>
      <c r="C1796" s="170"/>
      <c r="D1796" s="151"/>
      <c r="E1796" s="151"/>
      <c r="F1796" s="151"/>
    </row>
    <row r="1797" spans="1:6" s="46" customFormat="1" ht="15">
      <c r="A1797" s="30"/>
      <c r="B1797" s="151"/>
      <c r="C1797" s="170"/>
      <c r="D1797" s="151"/>
      <c r="E1797" s="151"/>
      <c r="F1797" s="151"/>
    </row>
    <row r="1798" spans="1:6" s="46" customFormat="1" ht="15">
      <c r="A1798" s="30"/>
      <c r="B1798" s="151"/>
      <c r="C1798" s="170"/>
      <c r="D1798" s="151"/>
      <c r="E1798" s="151"/>
      <c r="F1798" s="151"/>
    </row>
    <row r="1799" spans="1:6" s="46" customFormat="1" ht="15">
      <c r="A1799" s="30"/>
      <c r="B1799" s="151"/>
      <c r="C1799" s="170"/>
      <c r="D1799" s="151"/>
      <c r="E1799" s="151"/>
      <c r="F1799" s="151"/>
    </row>
    <row r="1800" spans="1:6" s="46" customFormat="1" ht="15">
      <c r="A1800" s="30"/>
      <c r="B1800" s="151"/>
      <c r="C1800" s="170"/>
      <c r="D1800" s="151"/>
      <c r="E1800" s="151"/>
      <c r="F1800" s="151"/>
    </row>
    <row r="1801" spans="1:6" s="46" customFormat="1" ht="15">
      <c r="A1801" s="30"/>
      <c r="B1801" s="151"/>
      <c r="C1801" s="170"/>
      <c r="D1801" s="151"/>
      <c r="E1801" s="151"/>
      <c r="F1801" s="151"/>
    </row>
    <row r="1802" spans="1:6" s="46" customFormat="1" ht="15">
      <c r="A1802" s="30"/>
      <c r="B1802" s="151"/>
      <c r="C1802" s="170"/>
      <c r="D1802" s="151"/>
      <c r="E1802" s="151"/>
      <c r="F1802" s="151"/>
    </row>
    <row r="1803" spans="1:6" s="46" customFormat="1" ht="15">
      <c r="A1803" s="30"/>
      <c r="B1803" s="151"/>
      <c r="C1803" s="170"/>
      <c r="D1803" s="151"/>
      <c r="E1803" s="151"/>
      <c r="F1803" s="151"/>
    </row>
    <row r="1804" spans="1:6" s="46" customFormat="1" ht="17.25" customHeight="1">
      <c r="A1804" s="30"/>
      <c r="B1804" s="151"/>
      <c r="C1804" s="170"/>
      <c r="D1804" s="151"/>
      <c r="E1804" s="151"/>
      <c r="F1804" s="151"/>
    </row>
    <row r="1805" spans="1:6" s="46" customFormat="1" ht="15">
      <c r="A1805" s="30"/>
      <c r="B1805" s="151"/>
      <c r="C1805" s="170"/>
      <c r="D1805" s="151"/>
      <c r="E1805" s="151"/>
      <c r="F1805" s="151"/>
    </row>
    <row r="1806" spans="1:6" s="46" customFormat="1" ht="15">
      <c r="A1806" s="30"/>
      <c r="B1806" s="151"/>
      <c r="C1806" s="170"/>
      <c r="D1806" s="151"/>
      <c r="E1806" s="151"/>
      <c r="F1806" s="151"/>
    </row>
    <row r="1807" spans="1:6" s="46" customFormat="1" ht="15">
      <c r="A1807" s="30"/>
      <c r="B1807" s="151"/>
      <c r="C1807" s="170"/>
      <c r="D1807" s="151"/>
      <c r="E1807" s="151"/>
      <c r="F1807" s="151"/>
    </row>
    <row r="1808" spans="1:6" s="46" customFormat="1" ht="15">
      <c r="A1808" s="30"/>
      <c r="B1808" s="151"/>
      <c r="C1808" s="170"/>
      <c r="D1808" s="151"/>
      <c r="E1808" s="151"/>
      <c r="F1808" s="151"/>
    </row>
    <row r="1809" spans="1:6" s="46" customFormat="1" ht="15">
      <c r="A1809" s="30"/>
      <c r="B1809" s="151"/>
      <c r="C1809" s="170"/>
      <c r="D1809" s="151"/>
      <c r="E1809" s="151"/>
      <c r="F1809" s="151"/>
    </row>
    <row r="1810" spans="1:6" s="46" customFormat="1" ht="15">
      <c r="A1810" s="30"/>
      <c r="B1810" s="151"/>
      <c r="C1810" s="170"/>
      <c r="D1810" s="151"/>
      <c r="E1810" s="151"/>
      <c r="F1810" s="151"/>
    </row>
    <row r="1811" spans="1:6" s="46" customFormat="1" ht="15">
      <c r="A1811" s="30"/>
      <c r="B1811" s="151"/>
      <c r="C1811" s="170"/>
      <c r="D1811" s="151"/>
      <c r="E1811" s="151"/>
      <c r="F1811" s="151"/>
    </row>
    <row r="1812" spans="1:6" s="46" customFormat="1" ht="15">
      <c r="A1812" s="30"/>
      <c r="B1812" s="151"/>
      <c r="C1812" s="170"/>
      <c r="D1812" s="151"/>
      <c r="E1812" s="151"/>
      <c r="F1812" s="151"/>
    </row>
    <row r="1813" spans="1:6" s="46" customFormat="1" ht="15">
      <c r="A1813" s="30"/>
      <c r="B1813" s="151"/>
      <c r="C1813" s="170"/>
      <c r="D1813" s="151"/>
      <c r="E1813" s="151"/>
      <c r="F1813" s="151"/>
    </row>
    <row r="1814" spans="1:6" s="46" customFormat="1" ht="15">
      <c r="A1814" s="30"/>
      <c r="B1814" s="151"/>
      <c r="C1814" s="170"/>
      <c r="D1814" s="151"/>
      <c r="E1814" s="151"/>
      <c r="F1814" s="151"/>
    </row>
    <row r="1815" spans="1:6" s="46" customFormat="1" ht="15">
      <c r="A1815" s="30"/>
      <c r="B1815" s="151"/>
      <c r="C1815" s="170"/>
      <c r="D1815" s="151"/>
      <c r="E1815" s="151"/>
      <c r="F1815" s="151"/>
    </row>
    <row r="1816" spans="1:6" s="46" customFormat="1" ht="15">
      <c r="A1816" s="30"/>
      <c r="B1816" s="151"/>
      <c r="C1816" s="170"/>
      <c r="D1816" s="151"/>
      <c r="E1816" s="151"/>
      <c r="F1816" s="151"/>
    </row>
    <row r="1817" spans="1:6" s="46" customFormat="1" ht="15">
      <c r="A1817" s="30"/>
      <c r="B1817" s="151"/>
      <c r="C1817" s="170"/>
      <c r="D1817" s="151"/>
      <c r="E1817" s="151"/>
      <c r="F1817" s="151"/>
    </row>
    <row r="1818" spans="1:6" s="46" customFormat="1" ht="15">
      <c r="A1818" s="30"/>
      <c r="B1818" s="151"/>
      <c r="C1818" s="170"/>
      <c r="D1818" s="151"/>
      <c r="E1818" s="151"/>
      <c r="F1818" s="151"/>
    </row>
    <row r="1819" spans="1:6" s="46" customFormat="1" ht="15">
      <c r="A1819" s="30"/>
      <c r="B1819" s="151"/>
      <c r="C1819" s="170"/>
      <c r="D1819" s="151"/>
      <c r="E1819" s="151"/>
      <c r="F1819" s="151"/>
    </row>
    <row r="1820" spans="1:6" s="46" customFormat="1" ht="15">
      <c r="A1820" s="30"/>
      <c r="B1820" s="151"/>
      <c r="C1820" s="170"/>
      <c r="D1820" s="151"/>
      <c r="E1820" s="151"/>
      <c r="F1820" s="151"/>
    </row>
    <row r="1821" spans="1:6" s="46" customFormat="1" ht="15">
      <c r="A1821" s="30"/>
      <c r="B1821" s="151"/>
      <c r="C1821" s="170"/>
      <c r="D1821" s="151"/>
      <c r="E1821" s="151"/>
      <c r="F1821" s="151"/>
    </row>
    <row r="1822" spans="1:6" s="46" customFormat="1" ht="15">
      <c r="A1822" s="30"/>
      <c r="B1822" s="151"/>
      <c r="C1822" s="170"/>
      <c r="D1822" s="151"/>
      <c r="E1822" s="151"/>
      <c r="F1822" s="151"/>
    </row>
    <row r="1823" spans="1:6" s="46" customFormat="1" ht="15">
      <c r="A1823" s="30"/>
      <c r="B1823" s="151"/>
      <c r="C1823" s="170"/>
      <c r="D1823" s="151"/>
      <c r="E1823" s="151"/>
      <c r="F1823" s="151"/>
    </row>
    <row r="1824" spans="1:6" s="46" customFormat="1" ht="15">
      <c r="A1824" s="30"/>
      <c r="B1824" s="151"/>
      <c r="C1824" s="170"/>
      <c r="D1824" s="151"/>
      <c r="E1824" s="151"/>
      <c r="F1824" s="151"/>
    </row>
    <row r="1825" spans="1:6" s="46" customFormat="1" ht="15">
      <c r="A1825" s="30"/>
      <c r="B1825" s="151"/>
      <c r="C1825" s="170"/>
      <c r="D1825" s="151"/>
      <c r="E1825" s="151"/>
      <c r="F1825" s="151"/>
    </row>
    <row r="1826" spans="1:6" s="46" customFormat="1" ht="15">
      <c r="A1826" s="30"/>
      <c r="B1826" s="151"/>
      <c r="C1826" s="170"/>
      <c r="D1826" s="151"/>
      <c r="E1826" s="151"/>
      <c r="F1826" s="151"/>
    </row>
    <row r="1827" spans="1:6" s="46" customFormat="1" ht="15">
      <c r="A1827" s="30"/>
      <c r="B1827" s="151"/>
      <c r="C1827" s="170"/>
      <c r="D1827" s="151"/>
      <c r="E1827" s="151"/>
      <c r="F1827" s="151"/>
    </row>
    <row r="1828" spans="1:6" s="46" customFormat="1" ht="15">
      <c r="A1828" s="30"/>
      <c r="B1828" s="151"/>
      <c r="C1828" s="170"/>
      <c r="D1828" s="151"/>
      <c r="E1828" s="151"/>
      <c r="F1828" s="151"/>
    </row>
    <row r="1829" spans="1:6" s="46" customFormat="1" ht="15">
      <c r="A1829" s="30"/>
      <c r="B1829" s="151"/>
      <c r="C1829" s="170"/>
      <c r="D1829" s="151"/>
      <c r="E1829" s="151"/>
      <c r="F1829" s="151"/>
    </row>
    <row r="1830" spans="1:6" s="46" customFormat="1" ht="15">
      <c r="A1830" s="30"/>
      <c r="B1830" s="151"/>
      <c r="C1830" s="170"/>
      <c r="D1830" s="151"/>
      <c r="E1830" s="151"/>
      <c r="F1830" s="151"/>
    </row>
    <row r="1831" spans="1:6" s="46" customFormat="1" ht="15">
      <c r="A1831" s="30"/>
      <c r="B1831" s="151"/>
      <c r="C1831" s="170"/>
      <c r="D1831" s="151"/>
      <c r="E1831" s="151"/>
      <c r="F1831" s="151"/>
    </row>
    <row r="1832" spans="1:6" s="46" customFormat="1" ht="15">
      <c r="A1832" s="30"/>
      <c r="B1832" s="151"/>
      <c r="C1832" s="170"/>
      <c r="D1832" s="151"/>
      <c r="E1832" s="151"/>
      <c r="F1832" s="151"/>
    </row>
    <row r="1833" spans="1:6" s="46" customFormat="1" ht="15">
      <c r="A1833" s="30"/>
      <c r="B1833" s="151"/>
      <c r="C1833" s="170"/>
      <c r="D1833" s="151"/>
      <c r="E1833" s="151"/>
      <c r="F1833" s="151"/>
    </row>
    <row r="1834" spans="1:6" s="46" customFormat="1" ht="15">
      <c r="A1834" s="30"/>
      <c r="B1834" s="151"/>
      <c r="C1834" s="170"/>
      <c r="D1834" s="151"/>
      <c r="E1834" s="151"/>
      <c r="F1834" s="151"/>
    </row>
    <row r="1835" spans="1:6" s="46" customFormat="1" ht="15">
      <c r="A1835" s="30"/>
      <c r="B1835" s="151"/>
      <c r="C1835" s="170"/>
      <c r="D1835" s="151"/>
      <c r="E1835" s="151"/>
      <c r="F1835" s="151"/>
    </row>
    <row r="1836" spans="1:6" s="46" customFormat="1" ht="15">
      <c r="A1836" s="30"/>
      <c r="B1836" s="151"/>
      <c r="C1836" s="170"/>
      <c r="D1836" s="151"/>
      <c r="E1836" s="151"/>
      <c r="F1836" s="151"/>
    </row>
    <row r="1837" spans="1:6" s="46" customFormat="1" ht="15">
      <c r="A1837" s="30"/>
      <c r="B1837" s="151"/>
      <c r="C1837" s="170"/>
      <c r="D1837" s="151"/>
      <c r="E1837" s="151"/>
      <c r="F1837" s="151"/>
    </row>
    <row r="1838" spans="1:6" s="46" customFormat="1" ht="15">
      <c r="A1838" s="30"/>
      <c r="B1838" s="151"/>
      <c r="C1838" s="170"/>
      <c r="D1838" s="151"/>
      <c r="E1838" s="151"/>
      <c r="F1838" s="151"/>
    </row>
    <row r="1839" spans="1:6" s="46" customFormat="1" ht="15">
      <c r="A1839" s="30"/>
      <c r="B1839" s="151"/>
      <c r="C1839" s="170"/>
      <c r="D1839" s="151"/>
      <c r="E1839" s="151"/>
      <c r="F1839" s="151"/>
    </row>
    <row r="1840" spans="1:6" s="46" customFormat="1" ht="15">
      <c r="A1840" s="30"/>
      <c r="B1840" s="151"/>
      <c r="C1840" s="170"/>
      <c r="D1840" s="151"/>
      <c r="E1840" s="151"/>
      <c r="F1840" s="151"/>
    </row>
    <row r="1841" spans="1:6" s="46" customFormat="1" ht="15">
      <c r="A1841" s="30"/>
      <c r="B1841" s="151"/>
      <c r="C1841" s="170"/>
      <c r="D1841" s="151"/>
      <c r="E1841" s="151"/>
      <c r="F1841" s="151"/>
    </row>
    <row r="1842" spans="1:6" s="46" customFormat="1" ht="15">
      <c r="A1842" s="30"/>
      <c r="B1842" s="151"/>
      <c r="C1842" s="170"/>
      <c r="D1842" s="151"/>
      <c r="E1842" s="151"/>
      <c r="F1842" s="151"/>
    </row>
    <row r="1843" spans="1:6" s="46" customFormat="1" ht="15">
      <c r="A1843" s="30"/>
      <c r="B1843" s="151"/>
      <c r="C1843" s="170"/>
      <c r="D1843" s="151"/>
      <c r="E1843" s="151"/>
      <c r="F1843" s="151"/>
    </row>
    <row r="1844" spans="1:6" s="46" customFormat="1" ht="15">
      <c r="A1844" s="30"/>
      <c r="B1844" s="151"/>
      <c r="C1844" s="170"/>
      <c r="D1844" s="151"/>
      <c r="E1844" s="151"/>
      <c r="F1844" s="151"/>
    </row>
    <row r="1845" spans="1:6" s="46" customFormat="1" ht="15">
      <c r="A1845" s="30"/>
      <c r="B1845" s="151"/>
      <c r="C1845" s="170"/>
      <c r="D1845" s="151"/>
      <c r="E1845" s="151"/>
      <c r="F1845" s="151"/>
    </row>
    <row r="1846" spans="1:6" s="46" customFormat="1" ht="15">
      <c r="A1846" s="30"/>
      <c r="B1846" s="151"/>
      <c r="C1846" s="170"/>
      <c r="D1846" s="151"/>
      <c r="E1846" s="151"/>
      <c r="F1846" s="151"/>
    </row>
    <row r="1847" spans="1:6" s="46" customFormat="1" ht="15">
      <c r="A1847" s="30"/>
      <c r="B1847" s="151"/>
      <c r="C1847" s="170"/>
      <c r="D1847" s="151"/>
      <c r="E1847" s="151"/>
      <c r="F1847" s="151"/>
    </row>
    <row r="1848" spans="1:6" s="46" customFormat="1" ht="15">
      <c r="A1848" s="30"/>
      <c r="B1848" s="151"/>
      <c r="C1848" s="170"/>
      <c r="D1848" s="151"/>
      <c r="E1848" s="151"/>
      <c r="F1848" s="151"/>
    </row>
    <row r="1849" spans="1:6" s="46" customFormat="1" ht="15">
      <c r="A1849" s="30"/>
      <c r="B1849" s="151"/>
      <c r="C1849" s="170"/>
      <c r="D1849" s="151"/>
      <c r="E1849" s="151"/>
      <c r="F1849" s="151"/>
    </row>
    <row r="1850" spans="1:6" s="46" customFormat="1" ht="15">
      <c r="A1850" s="30"/>
      <c r="B1850" s="151"/>
      <c r="C1850" s="170"/>
      <c r="D1850" s="151"/>
      <c r="E1850" s="151"/>
      <c r="F1850" s="151"/>
    </row>
    <row r="1851" spans="1:6" s="46" customFormat="1" ht="15">
      <c r="A1851" s="30"/>
      <c r="B1851" s="151"/>
      <c r="C1851" s="170"/>
      <c r="D1851" s="151"/>
      <c r="E1851" s="151"/>
      <c r="F1851" s="151"/>
    </row>
    <row r="1852" spans="1:6" s="46" customFormat="1" ht="15">
      <c r="A1852" s="30"/>
      <c r="B1852" s="151"/>
      <c r="C1852" s="170"/>
      <c r="D1852" s="151"/>
      <c r="E1852" s="151"/>
      <c r="F1852" s="151"/>
    </row>
    <row r="1853" spans="1:6" s="46" customFormat="1" ht="15">
      <c r="A1853" s="30"/>
      <c r="B1853" s="151"/>
      <c r="C1853" s="170"/>
      <c r="D1853" s="151"/>
      <c r="E1853" s="151"/>
      <c r="F1853" s="151"/>
    </row>
    <row r="1854" spans="1:6" s="46" customFormat="1" ht="15">
      <c r="A1854" s="30"/>
      <c r="B1854" s="151"/>
      <c r="C1854" s="170"/>
      <c r="D1854" s="151"/>
      <c r="E1854" s="151"/>
      <c r="F1854" s="151"/>
    </row>
    <row r="1855" spans="1:6" s="46" customFormat="1" ht="15">
      <c r="A1855" s="30"/>
      <c r="B1855" s="151"/>
      <c r="C1855" s="170"/>
      <c r="D1855" s="151"/>
      <c r="E1855" s="151"/>
      <c r="F1855" s="151"/>
    </row>
    <row r="1856" spans="1:6" s="46" customFormat="1" ht="15">
      <c r="A1856" s="30"/>
      <c r="B1856" s="151"/>
      <c r="C1856" s="170"/>
      <c r="D1856" s="151"/>
      <c r="E1856" s="151"/>
      <c r="F1856" s="151"/>
    </row>
    <row r="1857" spans="1:6" s="46" customFormat="1" ht="15">
      <c r="A1857" s="30"/>
      <c r="B1857" s="151"/>
      <c r="C1857" s="170"/>
      <c r="D1857" s="151"/>
      <c r="E1857" s="151"/>
      <c r="F1857" s="151"/>
    </row>
    <row r="1858" spans="1:6" s="46" customFormat="1" ht="15">
      <c r="A1858" s="30"/>
      <c r="B1858" s="151"/>
      <c r="C1858" s="170"/>
      <c r="D1858" s="151"/>
      <c r="E1858" s="151"/>
      <c r="F1858" s="151"/>
    </row>
    <row r="1859" spans="1:6" s="46" customFormat="1" ht="15">
      <c r="A1859" s="30"/>
      <c r="B1859" s="151"/>
      <c r="C1859" s="170"/>
      <c r="D1859" s="151"/>
      <c r="E1859" s="151"/>
      <c r="F1859" s="151"/>
    </row>
    <row r="1860" spans="1:6" s="46" customFormat="1" ht="15">
      <c r="A1860" s="30"/>
      <c r="B1860" s="151"/>
      <c r="C1860" s="170"/>
      <c r="D1860" s="151"/>
      <c r="E1860" s="151"/>
      <c r="F1860" s="151"/>
    </row>
    <row r="1861" spans="1:6" s="46" customFormat="1" ht="15">
      <c r="A1861" s="30"/>
      <c r="B1861" s="151"/>
      <c r="C1861" s="170"/>
      <c r="D1861" s="151"/>
      <c r="E1861" s="151"/>
      <c r="F1861" s="151"/>
    </row>
    <row r="1862" spans="1:6" s="46" customFormat="1" ht="15">
      <c r="A1862" s="30"/>
      <c r="B1862" s="151"/>
      <c r="C1862" s="170"/>
      <c r="D1862" s="151"/>
      <c r="E1862" s="151"/>
      <c r="F1862" s="151"/>
    </row>
    <row r="1863" spans="1:6" s="46" customFormat="1" ht="15">
      <c r="A1863" s="30"/>
      <c r="B1863" s="151"/>
      <c r="C1863" s="170"/>
      <c r="D1863" s="151"/>
      <c r="E1863" s="151"/>
      <c r="F1863" s="151"/>
    </row>
    <row r="1864" spans="1:6" s="46" customFormat="1" ht="15">
      <c r="A1864" s="30"/>
      <c r="B1864" s="151"/>
      <c r="C1864" s="170"/>
      <c r="D1864" s="151"/>
      <c r="E1864" s="151"/>
      <c r="F1864" s="151"/>
    </row>
    <row r="1865" spans="1:6" s="46" customFormat="1" ht="15">
      <c r="A1865" s="30"/>
      <c r="B1865" s="151"/>
      <c r="C1865" s="170"/>
      <c r="D1865" s="151"/>
      <c r="E1865" s="151"/>
      <c r="F1865" s="151"/>
    </row>
    <row r="1866" spans="1:6" s="46" customFormat="1" ht="15">
      <c r="A1866" s="30"/>
      <c r="B1866" s="151"/>
      <c r="C1866" s="170"/>
      <c r="D1866" s="151"/>
      <c r="E1866" s="151"/>
      <c r="F1866" s="151"/>
    </row>
    <row r="1867" spans="1:6" s="46" customFormat="1" ht="15">
      <c r="A1867" s="30"/>
      <c r="B1867" s="151"/>
      <c r="C1867" s="170"/>
      <c r="D1867" s="151"/>
      <c r="E1867" s="151"/>
      <c r="F1867" s="151"/>
    </row>
    <row r="1868" spans="1:6" s="46" customFormat="1" ht="15">
      <c r="A1868" s="30"/>
      <c r="B1868" s="151"/>
      <c r="C1868" s="170"/>
      <c r="D1868" s="151"/>
      <c r="E1868" s="151"/>
      <c r="F1868" s="151"/>
    </row>
    <row r="1869" spans="1:6" s="46" customFormat="1" ht="15">
      <c r="A1869" s="30"/>
      <c r="B1869" s="151"/>
      <c r="C1869" s="170"/>
      <c r="D1869" s="151"/>
      <c r="E1869" s="151"/>
      <c r="F1869" s="151"/>
    </row>
    <row r="1870" spans="1:6" s="46" customFormat="1" ht="15">
      <c r="A1870" s="30"/>
      <c r="B1870" s="151"/>
      <c r="C1870" s="170"/>
      <c r="D1870" s="151"/>
      <c r="E1870" s="151"/>
      <c r="F1870" s="151"/>
    </row>
    <row r="1871" spans="1:6" s="46" customFormat="1" ht="15">
      <c r="A1871" s="30"/>
      <c r="B1871" s="151"/>
      <c r="C1871" s="170"/>
      <c r="D1871" s="151"/>
      <c r="E1871" s="151"/>
      <c r="F1871" s="151"/>
    </row>
    <row r="1872" spans="1:6" s="46" customFormat="1" ht="15">
      <c r="A1872" s="30"/>
      <c r="B1872" s="151"/>
      <c r="C1872" s="170"/>
      <c r="D1872" s="151"/>
      <c r="E1872" s="151"/>
      <c r="F1872" s="151"/>
    </row>
    <row r="1873" spans="1:6" s="46" customFormat="1" ht="15">
      <c r="A1873" s="30"/>
      <c r="B1873" s="151"/>
      <c r="C1873" s="170"/>
      <c r="D1873" s="151"/>
      <c r="E1873" s="151"/>
      <c r="F1873" s="151"/>
    </row>
    <row r="1874" spans="1:6" s="46" customFormat="1" ht="15">
      <c r="A1874" s="30"/>
      <c r="B1874" s="151"/>
      <c r="C1874" s="170"/>
      <c r="D1874" s="151"/>
      <c r="E1874" s="151"/>
      <c r="F1874" s="151"/>
    </row>
    <row r="1875" spans="1:6" s="46" customFormat="1" ht="15">
      <c r="A1875" s="30"/>
      <c r="B1875" s="151"/>
      <c r="C1875" s="170"/>
      <c r="D1875" s="151"/>
      <c r="E1875" s="151"/>
      <c r="F1875" s="151"/>
    </row>
    <row r="1876" spans="1:6" s="46" customFormat="1" ht="14.25" customHeight="1">
      <c r="A1876" s="30"/>
      <c r="B1876" s="151"/>
      <c r="C1876" s="170"/>
      <c r="D1876" s="151"/>
      <c r="E1876" s="151"/>
      <c r="F1876" s="151"/>
    </row>
    <row r="1877" spans="1:6" s="46" customFormat="1" ht="15">
      <c r="A1877" s="30"/>
      <c r="B1877" s="151"/>
      <c r="C1877" s="170"/>
      <c r="D1877" s="151"/>
      <c r="E1877" s="151"/>
      <c r="F1877" s="151"/>
    </row>
    <row r="1878" spans="1:6" s="46" customFormat="1" ht="15">
      <c r="A1878" s="30"/>
      <c r="B1878" s="151"/>
      <c r="C1878" s="170"/>
      <c r="D1878" s="151"/>
      <c r="E1878" s="151"/>
      <c r="F1878" s="151"/>
    </row>
    <row r="1879" spans="1:6" s="46" customFormat="1" ht="15">
      <c r="A1879" s="30"/>
      <c r="B1879" s="151"/>
      <c r="C1879" s="170"/>
      <c r="D1879" s="151"/>
      <c r="E1879" s="151"/>
      <c r="F1879" s="151"/>
    </row>
    <row r="1880" spans="1:6" s="46" customFormat="1" ht="15">
      <c r="A1880" s="30"/>
      <c r="B1880" s="151"/>
      <c r="C1880" s="170"/>
      <c r="D1880" s="151"/>
      <c r="E1880" s="151"/>
      <c r="F1880" s="151"/>
    </row>
    <row r="1881" spans="1:6" s="46" customFormat="1" ht="15">
      <c r="A1881" s="30"/>
      <c r="B1881" s="151"/>
      <c r="C1881" s="170"/>
      <c r="D1881" s="151"/>
      <c r="E1881" s="151"/>
      <c r="F1881" s="151"/>
    </row>
    <row r="1882" spans="1:6" s="46" customFormat="1" ht="15">
      <c r="A1882" s="30"/>
      <c r="B1882" s="151"/>
      <c r="C1882" s="170"/>
      <c r="D1882" s="151"/>
      <c r="E1882" s="151"/>
      <c r="F1882" s="151"/>
    </row>
    <row r="1883" spans="1:6" s="46" customFormat="1" ht="15">
      <c r="A1883" s="30"/>
      <c r="B1883" s="151"/>
      <c r="C1883" s="170"/>
      <c r="D1883" s="151"/>
      <c r="E1883" s="151"/>
      <c r="F1883" s="151"/>
    </row>
    <row r="1884" spans="1:6" s="46" customFormat="1" ht="15">
      <c r="A1884" s="30"/>
      <c r="B1884" s="151"/>
      <c r="C1884" s="170"/>
      <c r="D1884" s="151"/>
      <c r="E1884" s="151"/>
      <c r="F1884" s="151"/>
    </row>
    <row r="1885" spans="1:6" s="46" customFormat="1" ht="15">
      <c r="A1885" s="30"/>
      <c r="B1885" s="151"/>
      <c r="C1885" s="170"/>
      <c r="D1885" s="151"/>
      <c r="E1885" s="151"/>
      <c r="F1885" s="151"/>
    </row>
    <row r="1886" spans="1:6" s="46" customFormat="1" ht="15">
      <c r="A1886" s="30"/>
      <c r="B1886" s="151"/>
      <c r="C1886" s="170"/>
      <c r="D1886" s="151"/>
      <c r="E1886" s="151"/>
      <c r="F1886" s="151"/>
    </row>
    <row r="1887" spans="1:6" s="46" customFormat="1" ht="15">
      <c r="A1887" s="30"/>
      <c r="B1887" s="151"/>
      <c r="C1887" s="170"/>
      <c r="D1887" s="151"/>
      <c r="E1887" s="151"/>
      <c r="F1887" s="151"/>
    </row>
    <row r="1888" spans="1:6" s="46" customFormat="1" ht="15">
      <c r="A1888" s="30"/>
      <c r="B1888" s="151"/>
      <c r="C1888" s="170"/>
      <c r="D1888" s="151"/>
      <c r="E1888" s="151"/>
      <c r="F1888" s="151"/>
    </row>
    <row r="1889" spans="1:6" s="46" customFormat="1" ht="15">
      <c r="A1889" s="30"/>
      <c r="B1889" s="151"/>
      <c r="C1889" s="170"/>
      <c r="D1889" s="151"/>
      <c r="E1889" s="151"/>
      <c r="F1889" s="151"/>
    </row>
    <row r="1890" spans="1:6" s="46" customFormat="1" ht="15">
      <c r="A1890" s="30"/>
      <c r="B1890" s="151"/>
      <c r="C1890" s="170"/>
      <c r="D1890" s="151"/>
      <c r="E1890" s="151"/>
      <c r="F1890" s="151"/>
    </row>
    <row r="1891" spans="1:6" s="46" customFormat="1" ht="15">
      <c r="A1891" s="30"/>
      <c r="B1891" s="151"/>
      <c r="C1891" s="170"/>
      <c r="D1891" s="151"/>
      <c r="E1891" s="151"/>
      <c r="F1891" s="151"/>
    </row>
    <row r="1892" spans="1:6" s="46" customFormat="1" ht="15">
      <c r="A1892" s="30"/>
      <c r="B1892" s="151"/>
      <c r="C1892" s="170"/>
      <c r="D1892" s="151"/>
      <c r="E1892" s="151"/>
      <c r="F1892" s="151"/>
    </row>
    <row r="1893" spans="1:6" s="46" customFormat="1" ht="15">
      <c r="A1893" s="30"/>
      <c r="B1893" s="151"/>
      <c r="C1893" s="170"/>
      <c r="D1893" s="151"/>
      <c r="E1893" s="151"/>
      <c r="F1893" s="151"/>
    </row>
    <row r="1894" spans="1:6" s="46" customFormat="1" ht="15">
      <c r="A1894" s="30"/>
      <c r="B1894" s="151"/>
      <c r="C1894" s="170"/>
      <c r="D1894" s="151"/>
      <c r="E1894" s="151"/>
      <c r="F1894" s="151"/>
    </row>
    <row r="1895" spans="1:6" s="46" customFormat="1" ht="15">
      <c r="A1895" s="30"/>
      <c r="B1895" s="151"/>
      <c r="C1895" s="170"/>
      <c r="D1895" s="151"/>
      <c r="E1895" s="151"/>
      <c r="F1895" s="151"/>
    </row>
    <row r="1896" spans="1:6" s="46" customFormat="1" ht="15">
      <c r="A1896" s="30"/>
      <c r="B1896" s="151"/>
      <c r="C1896" s="170"/>
      <c r="D1896" s="151"/>
      <c r="E1896" s="151"/>
      <c r="F1896" s="151"/>
    </row>
    <row r="1897" spans="1:6" s="46" customFormat="1" ht="15">
      <c r="A1897" s="30"/>
      <c r="B1897" s="151"/>
      <c r="C1897" s="170"/>
      <c r="D1897" s="151"/>
      <c r="E1897" s="151"/>
      <c r="F1897" s="151"/>
    </row>
    <row r="1898" spans="1:6" s="46" customFormat="1" ht="15">
      <c r="A1898" s="30"/>
      <c r="B1898" s="151"/>
      <c r="C1898" s="170"/>
      <c r="D1898" s="151"/>
      <c r="E1898" s="151"/>
      <c r="F1898" s="151"/>
    </row>
    <row r="1899" spans="1:6" s="46" customFormat="1" ht="15">
      <c r="A1899" s="30"/>
      <c r="B1899" s="151"/>
      <c r="C1899" s="170"/>
      <c r="D1899" s="151"/>
      <c r="E1899" s="151"/>
      <c r="F1899" s="151"/>
    </row>
    <row r="1900" spans="1:6" s="46" customFormat="1" ht="15">
      <c r="A1900" s="30"/>
      <c r="B1900" s="151"/>
      <c r="C1900" s="170"/>
      <c r="D1900" s="151"/>
      <c r="E1900" s="151"/>
      <c r="F1900" s="151"/>
    </row>
    <row r="1901" spans="1:6" s="46" customFormat="1" ht="15">
      <c r="A1901" s="30"/>
      <c r="B1901" s="151"/>
      <c r="C1901" s="170"/>
      <c r="D1901" s="151"/>
      <c r="E1901" s="151"/>
      <c r="F1901" s="151"/>
    </row>
    <row r="1902" spans="1:6" s="46" customFormat="1" ht="15">
      <c r="A1902" s="30"/>
      <c r="B1902" s="151"/>
      <c r="C1902" s="170"/>
      <c r="D1902" s="151"/>
      <c r="E1902" s="151"/>
      <c r="F1902" s="151"/>
    </row>
    <row r="1903" spans="1:6" s="46" customFormat="1" ht="15">
      <c r="A1903" s="30"/>
      <c r="B1903" s="151"/>
      <c r="C1903" s="170"/>
      <c r="D1903" s="151"/>
      <c r="E1903" s="151"/>
      <c r="F1903" s="151"/>
    </row>
    <row r="1904" spans="1:6" s="46" customFormat="1" ht="15">
      <c r="A1904" s="30"/>
      <c r="B1904" s="151"/>
      <c r="C1904" s="170"/>
      <c r="D1904" s="151"/>
      <c r="E1904" s="151"/>
      <c r="F1904" s="151"/>
    </row>
    <row r="1905" spans="1:6" s="46" customFormat="1" ht="15">
      <c r="A1905" s="30"/>
      <c r="B1905" s="151"/>
      <c r="C1905" s="170"/>
      <c r="D1905" s="151"/>
      <c r="E1905" s="151"/>
      <c r="F1905" s="151"/>
    </row>
    <row r="1906" spans="1:6" s="46" customFormat="1" ht="15">
      <c r="A1906" s="30"/>
      <c r="B1906" s="151"/>
      <c r="C1906" s="170"/>
      <c r="D1906" s="151"/>
      <c r="E1906" s="151"/>
      <c r="F1906" s="151"/>
    </row>
    <row r="1907" spans="1:6" s="46" customFormat="1" ht="15">
      <c r="A1907" s="30"/>
      <c r="B1907" s="151"/>
      <c r="C1907" s="170"/>
      <c r="D1907" s="151"/>
      <c r="E1907" s="151"/>
      <c r="F1907" s="151"/>
    </row>
    <row r="1908" spans="1:6" s="46" customFormat="1" ht="15">
      <c r="A1908" s="30"/>
      <c r="B1908" s="151"/>
      <c r="C1908" s="170"/>
      <c r="D1908" s="151"/>
      <c r="E1908" s="151"/>
      <c r="F1908" s="151"/>
    </row>
    <row r="1909" spans="1:6" s="46" customFormat="1" ht="15">
      <c r="A1909" s="30"/>
      <c r="B1909" s="151"/>
      <c r="C1909" s="170"/>
      <c r="D1909" s="151"/>
      <c r="E1909" s="151"/>
      <c r="F1909" s="151"/>
    </row>
    <row r="1910" spans="1:6" s="46" customFormat="1" ht="15">
      <c r="A1910" s="30"/>
      <c r="B1910" s="151"/>
      <c r="C1910" s="170"/>
      <c r="D1910" s="151"/>
      <c r="E1910" s="151"/>
      <c r="F1910" s="151"/>
    </row>
    <row r="1911" spans="1:6" s="46" customFormat="1" ht="15">
      <c r="A1911" s="30"/>
      <c r="B1911" s="151"/>
      <c r="C1911" s="170"/>
      <c r="D1911" s="151"/>
      <c r="E1911" s="151"/>
      <c r="F1911" s="151"/>
    </row>
    <row r="1912" spans="1:6" s="46" customFormat="1" ht="15">
      <c r="A1912" s="30"/>
      <c r="B1912" s="151"/>
      <c r="C1912" s="170"/>
      <c r="D1912" s="151"/>
      <c r="E1912" s="151"/>
      <c r="F1912" s="151"/>
    </row>
    <row r="1913" spans="1:6" s="46" customFormat="1" ht="15">
      <c r="A1913" s="30"/>
      <c r="B1913" s="151"/>
      <c r="C1913" s="170"/>
      <c r="D1913" s="151"/>
      <c r="E1913" s="151"/>
      <c r="F1913" s="151"/>
    </row>
    <row r="1914" spans="1:6" s="46" customFormat="1" ht="15">
      <c r="A1914" s="30"/>
      <c r="B1914" s="151"/>
      <c r="C1914" s="170"/>
      <c r="D1914" s="151"/>
      <c r="E1914" s="151"/>
      <c r="F1914" s="151"/>
    </row>
    <row r="1915" spans="1:6" s="46" customFormat="1" ht="15">
      <c r="A1915" s="30"/>
      <c r="B1915" s="151"/>
      <c r="C1915" s="170"/>
      <c r="D1915" s="151"/>
      <c r="E1915" s="151"/>
      <c r="F1915" s="151"/>
    </row>
    <row r="1916" spans="1:6" s="46" customFormat="1" ht="15">
      <c r="A1916" s="30"/>
      <c r="B1916" s="151"/>
      <c r="C1916" s="170"/>
      <c r="D1916" s="151"/>
      <c r="E1916" s="151"/>
      <c r="F1916" s="151"/>
    </row>
    <row r="1917" spans="1:6" s="46" customFormat="1" ht="15">
      <c r="A1917" s="30"/>
      <c r="B1917" s="151"/>
      <c r="C1917" s="170"/>
      <c r="D1917" s="151"/>
      <c r="E1917" s="151"/>
      <c r="F1917" s="151"/>
    </row>
    <row r="1918" spans="1:6" s="46" customFormat="1" ht="15">
      <c r="A1918" s="30"/>
      <c r="B1918" s="151"/>
      <c r="C1918" s="170"/>
      <c r="D1918" s="151"/>
      <c r="E1918" s="151"/>
      <c r="F1918" s="151"/>
    </row>
    <row r="1919" spans="1:6" s="46" customFormat="1" ht="15">
      <c r="A1919" s="30"/>
      <c r="B1919" s="151"/>
      <c r="C1919" s="170"/>
      <c r="D1919" s="151"/>
      <c r="E1919" s="151"/>
      <c r="F1919" s="151"/>
    </row>
    <row r="1920" spans="1:6" s="46" customFormat="1" ht="15">
      <c r="A1920" s="30"/>
      <c r="B1920" s="151"/>
      <c r="C1920" s="170"/>
      <c r="D1920" s="151"/>
      <c r="E1920" s="151"/>
      <c r="F1920" s="151"/>
    </row>
    <row r="1921" spans="1:6" s="46" customFormat="1" ht="15">
      <c r="A1921" s="30"/>
      <c r="B1921" s="151"/>
      <c r="C1921" s="170"/>
      <c r="D1921" s="151"/>
      <c r="E1921" s="151"/>
      <c r="F1921" s="151"/>
    </row>
    <row r="1922" spans="1:6" s="46" customFormat="1" ht="15">
      <c r="A1922" s="30"/>
      <c r="B1922" s="151"/>
      <c r="C1922" s="170"/>
      <c r="D1922" s="151"/>
      <c r="E1922" s="151"/>
      <c r="F1922" s="151"/>
    </row>
    <row r="1923" spans="1:6" s="46" customFormat="1" ht="15">
      <c r="A1923" s="30"/>
      <c r="B1923" s="151"/>
      <c r="C1923" s="170"/>
      <c r="D1923" s="151"/>
      <c r="E1923" s="151"/>
      <c r="F1923" s="151"/>
    </row>
    <row r="1924" spans="1:6" s="46" customFormat="1" ht="15">
      <c r="A1924" s="30"/>
      <c r="B1924" s="151"/>
      <c r="C1924" s="170"/>
      <c r="D1924" s="151"/>
      <c r="E1924" s="151"/>
      <c r="F1924" s="151"/>
    </row>
    <row r="1925" spans="1:6" s="46" customFormat="1" ht="15">
      <c r="A1925" s="30"/>
      <c r="B1925" s="151"/>
      <c r="C1925" s="170"/>
      <c r="D1925" s="151"/>
      <c r="E1925" s="151"/>
      <c r="F1925" s="151"/>
    </row>
    <row r="1926" spans="1:6" s="46" customFormat="1" ht="15">
      <c r="A1926" s="30"/>
      <c r="B1926" s="151"/>
      <c r="C1926" s="170"/>
      <c r="D1926" s="151"/>
      <c r="E1926" s="151"/>
      <c r="F1926" s="151"/>
    </row>
    <row r="1927" spans="1:6" s="46" customFormat="1" ht="15">
      <c r="A1927" s="30"/>
      <c r="B1927" s="151"/>
      <c r="C1927" s="170"/>
      <c r="D1927" s="151"/>
      <c r="E1927" s="151"/>
      <c r="F1927" s="151"/>
    </row>
    <row r="1928" spans="1:6" s="46" customFormat="1" ht="15">
      <c r="A1928" s="30"/>
      <c r="B1928" s="151"/>
      <c r="C1928" s="170"/>
      <c r="D1928" s="151"/>
      <c r="E1928" s="151"/>
      <c r="F1928" s="151"/>
    </row>
    <row r="1929" spans="1:6" s="46" customFormat="1" ht="15">
      <c r="A1929" s="30"/>
      <c r="B1929" s="151"/>
      <c r="C1929" s="170"/>
      <c r="D1929" s="151"/>
      <c r="E1929" s="151"/>
      <c r="F1929" s="151"/>
    </row>
    <row r="1930" spans="1:6" s="46" customFormat="1" ht="15">
      <c r="A1930" s="30"/>
      <c r="B1930" s="151"/>
      <c r="C1930" s="170"/>
      <c r="D1930" s="151"/>
      <c r="E1930" s="151"/>
      <c r="F1930" s="151"/>
    </row>
    <row r="1931" spans="1:6" s="46" customFormat="1" ht="15">
      <c r="A1931" s="30"/>
      <c r="B1931" s="151"/>
      <c r="C1931" s="170"/>
      <c r="D1931" s="151"/>
      <c r="E1931" s="151"/>
      <c r="F1931" s="151"/>
    </row>
    <row r="1932" spans="1:6" s="46" customFormat="1" ht="15">
      <c r="A1932" s="30"/>
      <c r="B1932" s="151"/>
      <c r="C1932" s="170"/>
      <c r="D1932" s="151"/>
      <c r="E1932" s="151"/>
      <c r="F1932" s="151"/>
    </row>
    <row r="1933" spans="1:6" s="46" customFormat="1" ht="15">
      <c r="A1933" s="30"/>
      <c r="B1933" s="151"/>
      <c r="C1933" s="170"/>
      <c r="D1933" s="151"/>
      <c r="E1933" s="151"/>
      <c r="F1933" s="151"/>
    </row>
    <row r="1934" spans="1:6" s="46" customFormat="1" ht="15">
      <c r="A1934" s="30"/>
      <c r="B1934" s="151"/>
      <c r="C1934" s="170"/>
      <c r="D1934" s="151"/>
      <c r="E1934" s="151"/>
      <c r="F1934" s="151"/>
    </row>
    <row r="1935" spans="1:6" s="46" customFormat="1" ht="15">
      <c r="A1935" s="30"/>
      <c r="B1935" s="151"/>
      <c r="C1935" s="170"/>
      <c r="D1935" s="151"/>
      <c r="E1935" s="151"/>
      <c r="F1935" s="151"/>
    </row>
    <row r="1936" spans="1:6" s="46" customFormat="1" ht="15">
      <c r="A1936" s="30"/>
      <c r="B1936" s="151"/>
      <c r="C1936" s="170"/>
      <c r="D1936" s="151"/>
      <c r="E1936" s="151"/>
      <c r="F1936" s="151"/>
    </row>
    <row r="1937" spans="1:6" s="46" customFormat="1" ht="15">
      <c r="A1937" s="30"/>
      <c r="B1937" s="151"/>
      <c r="C1937" s="170"/>
      <c r="D1937" s="151"/>
      <c r="E1937" s="151"/>
      <c r="F1937" s="151"/>
    </row>
    <row r="1938" spans="1:6" s="46" customFormat="1" ht="15">
      <c r="A1938" s="30"/>
      <c r="B1938" s="151"/>
      <c r="C1938" s="170"/>
      <c r="D1938" s="151"/>
      <c r="E1938" s="151"/>
      <c r="F1938" s="151"/>
    </row>
    <row r="1939" spans="1:6" s="46" customFormat="1" ht="15">
      <c r="A1939" s="30"/>
      <c r="B1939" s="151"/>
      <c r="C1939" s="170"/>
      <c r="D1939" s="151"/>
      <c r="E1939" s="151"/>
      <c r="F1939" s="151"/>
    </row>
    <row r="1940" spans="1:6" s="46" customFormat="1" ht="15">
      <c r="A1940" s="30"/>
      <c r="B1940" s="151"/>
      <c r="C1940" s="170"/>
      <c r="D1940" s="151"/>
      <c r="E1940" s="151"/>
      <c r="F1940" s="151"/>
    </row>
    <row r="1941" spans="1:6" s="46" customFormat="1" ht="15">
      <c r="A1941" s="30"/>
      <c r="B1941" s="151"/>
      <c r="C1941" s="170"/>
      <c r="D1941" s="151"/>
      <c r="E1941" s="151"/>
      <c r="F1941" s="151"/>
    </row>
    <row r="1942" spans="1:6" s="46" customFormat="1" ht="15">
      <c r="A1942" s="30"/>
      <c r="B1942" s="151"/>
      <c r="C1942" s="170"/>
      <c r="D1942" s="151"/>
      <c r="E1942" s="151"/>
      <c r="F1942" s="151"/>
    </row>
    <row r="1943" spans="1:6" s="46" customFormat="1" ht="15">
      <c r="A1943" s="30"/>
      <c r="B1943" s="151"/>
      <c r="C1943" s="170"/>
      <c r="D1943" s="151"/>
      <c r="E1943" s="151"/>
      <c r="F1943" s="151"/>
    </row>
    <row r="1944" spans="1:6" s="46" customFormat="1" ht="15">
      <c r="A1944" s="30"/>
      <c r="B1944" s="151"/>
      <c r="C1944" s="170"/>
      <c r="D1944" s="151"/>
      <c r="E1944" s="151"/>
      <c r="F1944" s="151"/>
    </row>
    <row r="1945" spans="1:6" s="46" customFormat="1" ht="15">
      <c r="A1945" s="30"/>
      <c r="B1945" s="151"/>
      <c r="C1945" s="170"/>
      <c r="D1945" s="151"/>
      <c r="E1945" s="151"/>
      <c r="F1945" s="151"/>
    </row>
    <row r="1946" spans="1:6" s="46" customFormat="1" ht="15">
      <c r="A1946" s="30"/>
      <c r="B1946" s="151"/>
      <c r="C1946" s="170"/>
      <c r="D1946" s="151"/>
      <c r="E1946" s="151"/>
      <c r="F1946" s="151"/>
    </row>
    <row r="1947" spans="1:6" s="46" customFormat="1" ht="15">
      <c r="A1947" s="30"/>
      <c r="B1947" s="151"/>
      <c r="C1947" s="170"/>
      <c r="D1947" s="151"/>
      <c r="E1947" s="151"/>
      <c r="F1947" s="151"/>
    </row>
    <row r="1948" spans="1:6" s="46" customFormat="1" ht="14.25" customHeight="1">
      <c r="A1948" s="30"/>
      <c r="B1948" s="151"/>
      <c r="C1948" s="170"/>
      <c r="D1948" s="151"/>
      <c r="E1948" s="151"/>
      <c r="F1948" s="151"/>
    </row>
    <row r="1949" spans="1:6" s="46" customFormat="1" ht="15">
      <c r="A1949" s="30"/>
      <c r="B1949" s="151"/>
      <c r="C1949" s="170"/>
      <c r="D1949" s="151"/>
      <c r="E1949" s="151"/>
      <c r="F1949" s="151"/>
    </row>
    <row r="1950" spans="1:6" s="46" customFormat="1" ht="15">
      <c r="A1950" s="30"/>
      <c r="B1950" s="151"/>
      <c r="C1950" s="170"/>
      <c r="D1950" s="151"/>
      <c r="E1950" s="151"/>
      <c r="F1950" s="151"/>
    </row>
    <row r="1951" spans="1:6" s="46" customFormat="1" ht="15">
      <c r="A1951" s="30"/>
      <c r="B1951" s="151"/>
      <c r="C1951" s="170"/>
      <c r="D1951" s="151"/>
      <c r="E1951" s="151"/>
      <c r="F1951" s="151"/>
    </row>
    <row r="1952" spans="1:6" s="46" customFormat="1" ht="15">
      <c r="A1952" s="30"/>
      <c r="B1952" s="151"/>
      <c r="C1952" s="170"/>
      <c r="D1952" s="151"/>
      <c r="E1952" s="151"/>
      <c r="F1952" s="151"/>
    </row>
    <row r="1953" spans="1:6" s="46" customFormat="1" ht="15">
      <c r="A1953" s="30"/>
      <c r="B1953" s="151"/>
      <c r="C1953" s="170"/>
      <c r="D1953" s="151"/>
      <c r="E1953" s="151"/>
      <c r="F1953" s="151"/>
    </row>
    <row r="1954" spans="1:6" s="46" customFormat="1" ht="15">
      <c r="A1954" s="30"/>
      <c r="B1954" s="151"/>
      <c r="C1954" s="170"/>
      <c r="D1954" s="151"/>
      <c r="E1954" s="151"/>
      <c r="F1954" s="151"/>
    </row>
    <row r="1955" spans="1:6" s="46" customFormat="1" ht="15">
      <c r="A1955" s="30"/>
      <c r="B1955" s="151"/>
      <c r="C1955" s="170"/>
      <c r="D1955" s="151"/>
      <c r="E1955" s="151"/>
      <c r="F1955" s="151"/>
    </row>
    <row r="1956" spans="1:6" s="46" customFormat="1" ht="15">
      <c r="A1956" s="30"/>
      <c r="B1956" s="151"/>
      <c r="C1956" s="170"/>
      <c r="D1956" s="151"/>
      <c r="E1956" s="151"/>
      <c r="F1956" s="151"/>
    </row>
    <row r="1957" spans="1:6" s="46" customFormat="1" ht="15">
      <c r="A1957" s="30"/>
      <c r="B1957" s="151"/>
      <c r="C1957" s="170"/>
      <c r="D1957" s="151"/>
      <c r="E1957" s="151"/>
      <c r="F1957" s="151"/>
    </row>
    <row r="1958" spans="1:6" s="46" customFormat="1" ht="15">
      <c r="A1958" s="30"/>
      <c r="B1958" s="151"/>
      <c r="C1958" s="170"/>
      <c r="D1958" s="151"/>
      <c r="E1958" s="151"/>
      <c r="F1958" s="151"/>
    </row>
    <row r="1959" spans="1:6" s="46" customFormat="1" ht="15">
      <c r="A1959" s="30"/>
      <c r="B1959" s="151"/>
      <c r="C1959" s="170"/>
      <c r="D1959" s="151"/>
      <c r="E1959" s="151"/>
      <c r="F1959" s="151"/>
    </row>
    <row r="1960" spans="1:6" s="46" customFormat="1" ht="15">
      <c r="A1960" s="30"/>
      <c r="B1960" s="151"/>
      <c r="C1960" s="170"/>
      <c r="D1960" s="151"/>
      <c r="E1960" s="151"/>
      <c r="F1960" s="151"/>
    </row>
    <row r="1961" spans="1:6" s="46" customFormat="1" ht="15">
      <c r="A1961" s="30"/>
      <c r="B1961" s="151"/>
      <c r="C1961" s="170"/>
      <c r="D1961" s="151"/>
      <c r="E1961" s="151"/>
      <c r="F1961" s="151"/>
    </row>
    <row r="1962" spans="1:6" s="46" customFormat="1" ht="15">
      <c r="A1962" s="30"/>
      <c r="B1962" s="151"/>
      <c r="C1962" s="170"/>
      <c r="D1962" s="151"/>
      <c r="E1962" s="151"/>
      <c r="F1962" s="151"/>
    </row>
    <row r="1963" spans="1:6" s="46" customFormat="1" ht="15">
      <c r="A1963" s="30"/>
      <c r="B1963" s="151"/>
      <c r="C1963" s="170"/>
      <c r="D1963" s="151"/>
      <c r="E1963" s="151"/>
      <c r="F1963" s="151"/>
    </row>
    <row r="1964" spans="1:6" s="46" customFormat="1" ht="15">
      <c r="A1964" s="30"/>
      <c r="B1964" s="151"/>
      <c r="C1964" s="170"/>
      <c r="D1964" s="151"/>
      <c r="E1964" s="151"/>
      <c r="F1964" s="151"/>
    </row>
    <row r="1965" spans="1:6" s="46" customFormat="1" ht="15">
      <c r="A1965" s="30"/>
      <c r="B1965" s="151"/>
      <c r="C1965" s="170"/>
      <c r="D1965" s="151"/>
      <c r="E1965" s="151"/>
      <c r="F1965" s="151"/>
    </row>
    <row r="1966" spans="1:6" s="46" customFormat="1" ht="15">
      <c r="A1966" s="30"/>
      <c r="B1966" s="151"/>
      <c r="C1966" s="170"/>
      <c r="D1966" s="151"/>
      <c r="E1966" s="151"/>
      <c r="F1966" s="151"/>
    </row>
    <row r="1967" spans="1:6" s="46" customFormat="1" ht="15">
      <c r="A1967" s="30"/>
      <c r="B1967" s="151"/>
      <c r="C1967" s="170"/>
      <c r="D1967" s="151"/>
      <c r="E1967" s="151"/>
      <c r="F1967" s="151"/>
    </row>
    <row r="1968" spans="1:6" s="46" customFormat="1" ht="15">
      <c r="A1968" s="30"/>
      <c r="B1968" s="151"/>
      <c r="C1968" s="170"/>
      <c r="D1968" s="151"/>
      <c r="E1968" s="151"/>
      <c r="F1968" s="151"/>
    </row>
    <row r="1969" spans="1:6" s="46" customFormat="1" ht="15">
      <c r="A1969" s="30"/>
      <c r="B1969" s="151"/>
      <c r="C1969" s="170"/>
      <c r="D1969" s="151"/>
      <c r="E1969" s="151"/>
      <c r="F1969" s="151"/>
    </row>
    <row r="1970" spans="1:6" s="46" customFormat="1" ht="15">
      <c r="A1970" s="30"/>
      <c r="B1970" s="151"/>
      <c r="C1970" s="170"/>
      <c r="D1970" s="151"/>
      <c r="E1970" s="151"/>
      <c r="F1970" s="151"/>
    </row>
    <row r="1971" spans="1:6" s="46" customFormat="1" ht="15">
      <c r="A1971" s="30"/>
      <c r="B1971" s="151"/>
      <c r="C1971" s="170"/>
      <c r="D1971" s="151"/>
      <c r="E1971" s="151"/>
      <c r="F1971" s="151"/>
    </row>
    <row r="1972" spans="1:6" s="46" customFormat="1" ht="15">
      <c r="A1972" s="30"/>
      <c r="B1972" s="151"/>
      <c r="C1972" s="170"/>
      <c r="D1972" s="151"/>
      <c r="E1972" s="151"/>
      <c r="F1972" s="151"/>
    </row>
    <row r="1973" spans="1:6" s="46" customFormat="1" ht="15">
      <c r="A1973" s="30"/>
      <c r="B1973" s="151"/>
      <c r="C1973" s="170"/>
      <c r="D1973" s="151"/>
      <c r="E1973" s="151"/>
      <c r="F1973" s="151"/>
    </row>
    <row r="1974" spans="1:6" s="46" customFormat="1" ht="15">
      <c r="A1974" s="30"/>
      <c r="B1974" s="151"/>
      <c r="C1974" s="170"/>
      <c r="D1974" s="151"/>
      <c r="E1974" s="151"/>
      <c r="F1974" s="151"/>
    </row>
    <row r="1975" spans="1:6" s="46" customFormat="1" ht="15">
      <c r="A1975" s="30"/>
      <c r="B1975" s="151"/>
      <c r="C1975" s="170"/>
      <c r="D1975" s="151"/>
      <c r="E1975" s="151"/>
      <c r="F1975" s="151"/>
    </row>
    <row r="1976" spans="1:6" s="46" customFormat="1" ht="15">
      <c r="A1976" s="30"/>
      <c r="B1976" s="151"/>
      <c r="C1976" s="170"/>
      <c r="D1976" s="151"/>
      <c r="E1976" s="151"/>
      <c r="F1976" s="151"/>
    </row>
    <row r="1977" spans="1:6" s="46" customFormat="1" ht="15">
      <c r="A1977" s="30"/>
      <c r="B1977" s="151"/>
      <c r="C1977" s="170"/>
      <c r="D1977" s="151"/>
      <c r="E1977" s="151"/>
      <c r="F1977" s="151"/>
    </row>
    <row r="1978" spans="1:6" s="46" customFormat="1" ht="15">
      <c r="A1978" s="30"/>
      <c r="B1978" s="151"/>
      <c r="C1978" s="170"/>
      <c r="D1978" s="151"/>
      <c r="E1978" s="151"/>
      <c r="F1978" s="151"/>
    </row>
    <row r="1979" spans="1:6" s="46" customFormat="1" ht="15">
      <c r="A1979" s="30"/>
      <c r="B1979" s="151"/>
      <c r="C1979" s="170"/>
      <c r="D1979" s="151"/>
      <c r="E1979" s="151"/>
      <c r="F1979" s="151"/>
    </row>
    <row r="1980" spans="1:6" s="46" customFormat="1" ht="15">
      <c r="A1980" s="30"/>
      <c r="B1980" s="151"/>
      <c r="C1980" s="170"/>
      <c r="D1980" s="151"/>
      <c r="E1980" s="151"/>
      <c r="F1980" s="151"/>
    </row>
    <row r="1981" spans="1:6" s="46" customFormat="1" ht="15">
      <c r="A1981" s="30"/>
      <c r="B1981" s="151"/>
      <c r="C1981" s="170"/>
      <c r="D1981" s="151"/>
      <c r="E1981" s="151"/>
      <c r="F1981" s="151"/>
    </row>
    <row r="1982" spans="1:6" s="46" customFormat="1" ht="15">
      <c r="A1982" s="30"/>
      <c r="B1982" s="151"/>
      <c r="C1982" s="170"/>
      <c r="D1982" s="151"/>
      <c r="E1982" s="151"/>
      <c r="F1982" s="151"/>
    </row>
    <row r="1983" spans="1:6" s="46" customFormat="1" ht="15">
      <c r="A1983" s="30"/>
      <c r="B1983" s="151"/>
      <c r="C1983" s="170"/>
      <c r="D1983" s="151"/>
      <c r="E1983" s="151"/>
      <c r="F1983" s="151"/>
    </row>
    <row r="1984" spans="1:6" s="46" customFormat="1" ht="15">
      <c r="A1984" s="30"/>
      <c r="B1984" s="151"/>
      <c r="C1984" s="170"/>
      <c r="D1984" s="151"/>
      <c r="E1984" s="151"/>
      <c r="F1984" s="151"/>
    </row>
    <row r="1985" spans="1:6" s="46" customFormat="1" ht="15">
      <c r="A1985" s="30"/>
      <c r="B1985" s="151"/>
      <c r="C1985" s="170"/>
      <c r="D1985" s="151"/>
      <c r="E1985" s="151"/>
      <c r="F1985" s="151"/>
    </row>
    <row r="1986" spans="1:6" s="46" customFormat="1" ht="15">
      <c r="A1986" s="30"/>
      <c r="B1986" s="151"/>
      <c r="C1986" s="170"/>
      <c r="D1986" s="151"/>
      <c r="E1986" s="151"/>
      <c r="F1986" s="151"/>
    </row>
    <row r="1987" spans="1:6" s="46" customFormat="1" ht="15">
      <c r="A1987" s="30"/>
      <c r="B1987" s="151"/>
      <c r="C1987" s="170"/>
      <c r="D1987" s="151"/>
      <c r="E1987" s="151"/>
      <c r="F1987" s="151"/>
    </row>
    <row r="1988" spans="1:6" s="46" customFormat="1" ht="15">
      <c r="A1988" s="30"/>
      <c r="B1988" s="151"/>
      <c r="C1988" s="170"/>
      <c r="D1988" s="151"/>
      <c r="E1988" s="151"/>
      <c r="F1988" s="151"/>
    </row>
    <row r="1989" spans="1:6" s="46" customFormat="1" ht="15">
      <c r="A1989" s="30"/>
      <c r="B1989" s="151"/>
      <c r="C1989" s="170"/>
      <c r="D1989" s="151"/>
      <c r="E1989" s="151"/>
      <c r="F1989" s="151"/>
    </row>
    <row r="1990" spans="1:6" s="46" customFormat="1" ht="15">
      <c r="A1990" s="30"/>
      <c r="B1990" s="151"/>
      <c r="C1990" s="170"/>
      <c r="D1990" s="151"/>
      <c r="E1990" s="151"/>
      <c r="F1990" s="151"/>
    </row>
    <row r="1991" spans="1:6" s="46" customFormat="1" ht="15">
      <c r="A1991" s="30"/>
      <c r="B1991" s="151"/>
      <c r="C1991" s="170"/>
      <c r="D1991" s="151"/>
      <c r="E1991" s="151"/>
      <c r="F1991" s="151"/>
    </row>
    <row r="1992" spans="1:6" s="46" customFormat="1" ht="15">
      <c r="A1992" s="30"/>
      <c r="B1992" s="151"/>
      <c r="C1992" s="170"/>
      <c r="D1992" s="151"/>
      <c r="E1992" s="151"/>
      <c r="F1992" s="151"/>
    </row>
    <row r="1993" spans="1:6" s="46" customFormat="1" ht="15.75" customHeight="1">
      <c r="A1993" s="30"/>
      <c r="B1993" s="151"/>
      <c r="C1993" s="170"/>
      <c r="D1993" s="151"/>
      <c r="E1993" s="151"/>
      <c r="F1993" s="151"/>
    </row>
    <row r="1994" spans="1:6" s="46" customFormat="1" ht="15" customHeight="1">
      <c r="A1994" s="30"/>
      <c r="B1994" s="151"/>
      <c r="C1994" s="170"/>
      <c r="D1994" s="151"/>
      <c r="E1994" s="151"/>
      <c r="F1994" s="151"/>
    </row>
    <row r="1995" spans="1:6" s="46" customFormat="1" ht="15">
      <c r="A1995" s="30"/>
      <c r="B1995" s="151"/>
      <c r="C1995" s="170"/>
      <c r="D1995" s="151"/>
      <c r="E1995" s="151"/>
      <c r="F1995" s="151"/>
    </row>
    <row r="1996" spans="1:6" s="46" customFormat="1" ht="15">
      <c r="A1996" s="30"/>
      <c r="B1996" s="151"/>
      <c r="C1996" s="170"/>
      <c r="D1996" s="151"/>
      <c r="E1996" s="151"/>
      <c r="F1996" s="151"/>
    </row>
    <row r="1997" spans="1:6" s="46" customFormat="1" ht="15">
      <c r="A1997" s="30"/>
      <c r="B1997" s="151"/>
      <c r="C1997" s="170"/>
      <c r="D1997" s="151"/>
      <c r="E1997" s="151"/>
      <c r="F1997" s="151"/>
    </row>
    <row r="1998" spans="1:6" s="46" customFormat="1" ht="15">
      <c r="A1998" s="30"/>
      <c r="B1998" s="151"/>
      <c r="C1998" s="170"/>
      <c r="D1998" s="151"/>
      <c r="E1998" s="151"/>
      <c r="F1998" s="151"/>
    </row>
    <row r="1999" spans="1:6" s="46" customFormat="1" ht="15">
      <c r="A1999" s="30"/>
      <c r="B1999" s="151"/>
      <c r="C1999" s="170"/>
      <c r="D1999" s="151"/>
      <c r="E1999" s="151"/>
      <c r="F1999" s="151"/>
    </row>
    <row r="2000" spans="1:6" s="46" customFormat="1" ht="15">
      <c r="A2000" s="30"/>
      <c r="B2000" s="151"/>
      <c r="C2000" s="170"/>
      <c r="D2000" s="151"/>
      <c r="E2000" s="151"/>
      <c r="F2000" s="151"/>
    </row>
    <row r="2001" spans="1:6" s="46" customFormat="1" ht="15">
      <c r="A2001" s="30"/>
      <c r="B2001" s="151"/>
      <c r="C2001" s="170"/>
      <c r="D2001" s="151"/>
      <c r="E2001" s="151"/>
      <c r="F2001" s="151"/>
    </row>
    <row r="2002" spans="1:6" s="46" customFormat="1" ht="15">
      <c r="A2002" s="30"/>
      <c r="B2002" s="151"/>
      <c r="C2002" s="170"/>
      <c r="D2002" s="151"/>
      <c r="E2002" s="151"/>
      <c r="F2002" s="151"/>
    </row>
    <row r="2003" spans="1:6" s="46" customFormat="1" ht="15">
      <c r="A2003" s="30"/>
      <c r="B2003" s="151"/>
      <c r="C2003" s="170"/>
      <c r="D2003" s="151"/>
      <c r="E2003" s="151"/>
      <c r="F2003" s="151"/>
    </row>
    <row r="2004" spans="1:6" s="46" customFormat="1" ht="15">
      <c r="A2004" s="30"/>
      <c r="B2004" s="151"/>
      <c r="C2004" s="170"/>
      <c r="D2004" s="151"/>
      <c r="E2004" s="151"/>
      <c r="F2004" s="151"/>
    </row>
    <row r="2005" spans="1:6" s="46" customFormat="1" ht="15">
      <c r="A2005" s="30"/>
      <c r="B2005" s="151"/>
      <c r="C2005" s="170"/>
      <c r="D2005" s="151"/>
      <c r="E2005" s="151"/>
      <c r="F2005" s="151"/>
    </row>
    <row r="2006" spans="1:6" s="46" customFormat="1" ht="15">
      <c r="A2006" s="30"/>
      <c r="B2006" s="151"/>
      <c r="C2006" s="170"/>
      <c r="D2006" s="151"/>
      <c r="E2006" s="151"/>
      <c r="F2006" s="151"/>
    </row>
    <row r="2007" spans="1:6" s="46" customFormat="1" ht="15">
      <c r="A2007" s="30"/>
      <c r="B2007" s="151"/>
      <c r="C2007" s="170"/>
      <c r="D2007" s="151"/>
      <c r="E2007" s="151"/>
      <c r="F2007" s="151"/>
    </row>
    <row r="2008" spans="1:6" s="46" customFormat="1" ht="15">
      <c r="A2008" s="30"/>
      <c r="B2008" s="151"/>
      <c r="C2008" s="170"/>
      <c r="D2008" s="151"/>
      <c r="E2008" s="151"/>
      <c r="F2008" s="151"/>
    </row>
    <row r="2009" spans="1:6" s="46" customFormat="1" ht="15">
      <c r="A2009" s="30"/>
      <c r="B2009" s="151"/>
      <c r="C2009" s="170"/>
      <c r="D2009" s="151"/>
      <c r="E2009" s="151"/>
      <c r="F2009" s="151"/>
    </row>
    <row r="2010" spans="1:6" s="46" customFormat="1" ht="15">
      <c r="A2010" s="30"/>
      <c r="B2010" s="151"/>
      <c r="C2010" s="170"/>
      <c r="D2010" s="151"/>
      <c r="E2010" s="151"/>
      <c r="F2010" s="151"/>
    </row>
    <row r="2011" spans="1:6" s="46" customFormat="1" ht="15">
      <c r="A2011" s="30"/>
      <c r="B2011" s="151"/>
      <c r="C2011" s="170"/>
      <c r="D2011" s="151"/>
      <c r="E2011" s="151"/>
      <c r="F2011" s="151"/>
    </row>
    <row r="2012" spans="1:6" s="46" customFormat="1" ht="15">
      <c r="A2012" s="30"/>
      <c r="B2012" s="151"/>
      <c r="C2012" s="170"/>
      <c r="D2012" s="151"/>
      <c r="E2012" s="151"/>
      <c r="F2012" s="151"/>
    </row>
    <row r="2013" spans="1:6" s="46" customFormat="1" ht="15">
      <c r="A2013" s="30"/>
      <c r="B2013" s="151"/>
      <c r="C2013" s="170"/>
      <c r="D2013" s="151"/>
      <c r="E2013" s="151"/>
      <c r="F2013" s="151"/>
    </row>
    <row r="2014" spans="1:6" s="46" customFormat="1" ht="15">
      <c r="A2014" s="30"/>
      <c r="B2014" s="151"/>
      <c r="C2014" s="170"/>
      <c r="D2014" s="151"/>
      <c r="E2014" s="151"/>
      <c r="F2014" s="151"/>
    </row>
    <row r="2015" spans="1:6" s="46" customFormat="1" ht="15">
      <c r="A2015" s="30"/>
      <c r="B2015" s="151"/>
      <c r="C2015" s="170"/>
      <c r="D2015" s="151"/>
      <c r="E2015" s="151"/>
      <c r="F2015" s="151"/>
    </row>
    <row r="2016" spans="1:6" s="46" customFormat="1" ht="15">
      <c r="A2016" s="30"/>
      <c r="B2016" s="151"/>
      <c r="C2016" s="170"/>
      <c r="D2016" s="151"/>
      <c r="E2016" s="151"/>
      <c r="F2016" s="151"/>
    </row>
    <row r="2017" spans="1:6" s="46" customFormat="1" ht="15">
      <c r="A2017" s="30"/>
      <c r="B2017" s="151"/>
      <c r="C2017" s="170"/>
      <c r="D2017" s="151"/>
      <c r="E2017" s="151"/>
      <c r="F2017" s="151"/>
    </row>
    <row r="2018" spans="1:6" s="46" customFormat="1" ht="15">
      <c r="A2018" s="30"/>
      <c r="B2018" s="151"/>
      <c r="C2018" s="170"/>
      <c r="D2018" s="151"/>
      <c r="E2018" s="151"/>
      <c r="F2018" s="151"/>
    </row>
    <row r="2019" spans="1:6" s="46" customFormat="1" ht="15">
      <c r="A2019" s="30"/>
      <c r="B2019" s="151"/>
      <c r="C2019" s="170"/>
      <c r="D2019" s="151"/>
      <c r="E2019" s="151"/>
      <c r="F2019" s="151"/>
    </row>
    <row r="2020" spans="1:6" s="46" customFormat="1" ht="16.5" customHeight="1">
      <c r="A2020" s="30"/>
      <c r="B2020" s="151"/>
      <c r="C2020" s="170"/>
      <c r="D2020" s="151"/>
      <c r="E2020" s="151"/>
      <c r="F2020" s="151"/>
    </row>
    <row r="2021" spans="1:6" s="46" customFormat="1" ht="15">
      <c r="A2021" s="30"/>
      <c r="B2021" s="151"/>
      <c r="C2021" s="170"/>
      <c r="D2021" s="151"/>
      <c r="E2021" s="151"/>
      <c r="F2021" s="151"/>
    </row>
    <row r="2022" spans="1:6" s="46" customFormat="1" ht="15">
      <c r="A2022" s="30"/>
      <c r="B2022" s="151"/>
      <c r="C2022" s="170"/>
      <c r="D2022" s="151"/>
      <c r="E2022" s="151"/>
      <c r="F2022" s="151"/>
    </row>
    <row r="2023" spans="1:6" s="46" customFormat="1" ht="15">
      <c r="A2023" s="30"/>
      <c r="B2023" s="151"/>
      <c r="C2023" s="170"/>
      <c r="D2023" s="151"/>
      <c r="E2023" s="151"/>
      <c r="F2023" s="151"/>
    </row>
    <row r="2024" spans="1:6" s="46" customFormat="1" ht="15">
      <c r="A2024" s="30"/>
      <c r="B2024" s="151"/>
      <c r="C2024" s="170"/>
      <c r="D2024" s="151"/>
      <c r="E2024" s="151"/>
      <c r="F2024" s="151"/>
    </row>
    <row r="2025" spans="1:6" s="46" customFormat="1" ht="15">
      <c r="A2025" s="30"/>
      <c r="B2025" s="151"/>
      <c r="C2025" s="170"/>
      <c r="D2025" s="151"/>
      <c r="E2025" s="151"/>
      <c r="F2025" s="151"/>
    </row>
    <row r="2026" spans="1:6" s="46" customFormat="1" ht="15">
      <c r="A2026" s="30"/>
      <c r="B2026" s="151"/>
      <c r="C2026" s="170"/>
      <c r="D2026" s="151"/>
      <c r="E2026" s="151"/>
      <c r="F2026" s="151"/>
    </row>
    <row r="2027" spans="1:6" s="46" customFormat="1" ht="15">
      <c r="A2027" s="30"/>
      <c r="B2027" s="151"/>
      <c r="C2027" s="170"/>
      <c r="D2027" s="151"/>
      <c r="E2027" s="151"/>
      <c r="F2027" s="151"/>
    </row>
    <row r="2028" spans="1:6" s="46" customFormat="1" ht="15">
      <c r="A2028" s="30"/>
      <c r="B2028" s="151"/>
      <c r="C2028" s="170"/>
      <c r="D2028" s="151"/>
      <c r="E2028" s="151"/>
      <c r="F2028" s="151"/>
    </row>
    <row r="2029" spans="1:6" s="46" customFormat="1" ht="15">
      <c r="A2029" s="30"/>
      <c r="B2029" s="151"/>
      <c r="C2029" s="170"/>
      <c r="D2029" s="151"/>
      <c r="E2029" s="151"/>
      <c r="F2029" s="151"/>
    </row>
    <row r="2030" spans="1:6" s="46" customFormat="1" ht="15">
      <c r="A2030" s="30"/>
      <c r="B2030" s="151"/>
      <c r="C2030" s="170"/>
      <c r="D2030" s="151"/>
      <c r="E2030" s="151"/>
      <c r="F2030" s="151"/>
    </row>
    <row r="2031" spans="1:6" s="46" customFormat="1" ht="15">
      <c r="A2031" s="30"/>
      <c r="B2031" s="151"/>
      <c r="C2031" s="170"/>
      <c r="D2031" s="151"/>
      <c r="E2031" s="151"/>
      <c r="F2031" s="151"/>
    </row>
    <row r="2032" spans="1:6" s="46" customFormat="1" ht="15">
      <c r="A2032" s="30"/>
      <c r="B2032" s="151"/>
      <c r="C2032" s="170"/>
      <c r="D2032" s="151"/>
      <c r="E2032" s="151"/>
      <c r="F2032" s="151"/>
    </row>
    <row r="2033" spans="1:6" s="46" customFormat="1" ht="15">
      <c r="A2033" s="30"/>
      <c r="B2033" s="151"/>
      <c r="C2033" s="170"/>
      <c r="D2033" s="151"/>
      <c r="E2033" s="151"/>
      <c r="F2033" s="151"/>
    </row>
    <row r="2034" spans="1:6" s="46" customFormat="1" ht="15">
      <c r="A2034" s="30"/>
      <c r="B2034" s="151"/>
      <c r="C2034" s="170"/>
      <c r="D2034" s="151"/>
      <c r="E2034" s="151"/>
      <c r="F2034" s="151"/>
    </row>
    <row r="2035" spans="1:6" s="46" customFormat="1" ht="15">
      <c r="A2035" s="30"/>
      <c r="B2035" s="151"/>
      <c r="C2035" s="170"/>
      <c r="D2035" s="151"/>
      <c r="E2035" s="151"/>
      <c r="F2035" s="151"/>
    </row>
    <row r="2036" spans="1:6" s="46" customFormat="1" ht="15">
      <c r="A2036" s="30"/>
      <c r="B2036" s="151"/>
      <c r="C2036" s="170"/>
      <c r="D2036" s="151"/>
      <c r="E2036" s="151"/>
      <c r="F2036" s="151"/>
    </row>
    <row r="2037" spans="1:6" s="46" customFormat="1" ht="15">
      <c r="A2037" s="30"/>
      <c r="B2037" s="151"/>
      <c r="C2037" s="170"/>
      <c r="D2037" s="151"/>
      <c r="E2037" s="151"/>
      <c r="F2037" s="151"/>
    </row>
    <row r="2038" spans="1:6" s="46" customFormat="1" ht="15">
      <c r="A2038" s="30"/>
      <c r="B2038" s="151"/>
      <c r="C2038" s="170"/>
      <c r="D2038" s="151"/>
      <c r="E2038" s="151"/>
      <c r="F2038" s="151"/>
    </row>
    <row r="2039" spans="1:6" s="46" customFormat="1" ht="15">
      <c r="A2039" s="30"/>
      <c r="B2039" s="151"/>
      <c r="C2039" s="170"/>
      <c r="D2039" s="151"/>
      <c r="E2039" s="151"/>
      <c r="F2039" s="151"/>
    </row>
    <row r="2040" spans="1:6" s="46" customFormat="1" ht="15">
      <c r="A2040" s="30"/>
      <c r="B2040" s="151"/>
      <c r="C2040" s="170"/>
      <c r="D2040" s="151"/>
      <c r="E2040" s="151"/>
      <c r="F2040" s="151"/>
    </row>
    <row r="2041" spans="1:6" s="46" customFormat="1" ht="15">
      <c r="A2041" s="30"/>
      <c r="B2041" s="151"/>
      <c r="C2041" s="170"/>
      <c r="D2041" s="151"/>
      <c r="E2041" s="151"/>
      <c r="F2041" s="151"/>
    </row>
    <row r="2042" spans="1:6" s="46" customFormat="1" ht="15">
      <c r="A2042" s="30"/>
      <c r="B2042" s="151"/>
      <c r="C2042" s="170"/>
      <c r="D2042" s="151"/>
      <c r="E2042" s="151"/>
      <c r="F2042" s="151"/>
    </row>
    <row r="2043" spans="1:6" s="46" customFormat="1" ht="15">
      <c r="A2043" s="30"/>
      <c r="B2043" s="151"/>
      <c r="C2043" s="170"/>
      <c r="D2043" s="151"/>
      <c r="E2043" s="151"/>
      <c r="F2043" s="151"/>
    </row>
    <row r="2044" spans="1:6" s="46" customFormat="1" ht="15">
      <c r="A2044" s="30"/>
      <c r="B2044" s="151"/>
      <c r="C2044" s="170"/>
      <c r="D2044" s="151"/>
      <c r="E2044" s="151"/>
      <c r="F2044" s="151"/>
    </row>
    <row r="2045" spans="1:6" s="46" customFormat="1" ht="15">
      <c r="A2045" s="30"/>
      <c r="B2045" s="151"/>
      <c r="C2045" s="170"/>
      <c r="D2045" s="151"/>
      <c r="E2045" s="151"/>
      <c r="F2045" s="151"/>
    </row>
    <row r="2046" spans="1:6" s="46" customFormat="1" ht="15">
      <c r="A2046" s="30"/>
      <c r="B2046" s="151"/>
      <c r="C2046" s="170"/>
      <c r="D2046" s="151"/>
      <c r="E2046" s="151"/>
      <c r="F2046" s="151"/>
    </row>
    <row r="2047" spans="1:6" s="46" customFormat="1" ht="15">
      <c r="A2047" s="30"/>
      <c r="B2047" s="151"/>
      <c r="C2047" s="170"/>
      <c r="D2047" s="151"/>
      <c r="E2047" s="151"/>
      <c r="F2047" s="151"/>
    </row>
    <row r="2048" spans="1:6" s="46" customFormat="1" ht="15">
      <c r="A2048" s="30"/>
      <c r="B2048" s="151"/>
      <c r="C2048" s="170"/>
      <c r="D2048" s="151"/>
      <c r="E2048" s="151"/>
      <c r="F2048" s="151"/>
    </row>
    <row r="2049" spans="1:6" s="46" customFormat="1" ht="15">
      <c r="A2049" s="30"/>
      <c r="B2049" s="151"/>
      <c r="C2049" s="170"/>
      <c r="D2049" s="151"/>
      <c r="E2049" s="151"/>
      <c r="F2049" s="151"/>
    </row>
    <row r="2050" spans="1:6" s="46" customFormat="1" ht="15">
      <c r="A2050" s="30"/>
      <c r="B2050" s="151"/>
      <c r="C2050" s="170"/>
      <c r="D2050" s="151"/>
      <c r="E2050" s="151"/>
      <c r="F2050" s="151"/>
    </row>
    <row r="2051" spans="1:6" s="46" customFormat="1" ht="15">
      <c r="A2051" s="30"/>
      <c r="B2051" s="151"/>
      <c r="C2051" s="170"/>
      <c r="D2051" s="151"/>
      <c r="E2051" s="151"/>
      <c r="F2051" s="151"/>
    </row>
    <row r="2052" spans="1:6" s="46" customFormat="1" ht="15">
      <c r="A2052" s="30"/>
      <c r="B2052" s="151"/>
      <c r="C2052" s="170"/>
      <c r="D2052" s="151"/>
      <c r="E2052" s="151"/>
      <c r="F2052" s="151"/>
    </row>
    <row r="2053" spans="1:6" s="46" customFormat="1" ht="15">
      <c r="A2053" s="30"/>
      <c r="B2053" s="151"/>
      <c r="C2053" s="170"/>
      <c r="D2053" s="151"/>
      <c r="E2053" s="151"/>
      <c r="F2053" s="151"/>
    </row>
    <row r="2054" spans="1:6" s="46" customFormat="1" ht="15">
      <c r="A2054" s="30"/>
      <c r="B2054" s="151"/>
      <c r="C2054" s="170"/>
      <c r="D2054" s="151"/>
      <c r="E2054" s="151"/>
      <c r="F2054" s="151"/>
    </row>
    <row r="2055" spans="1:6" s="46" customFormat="1" ht="15">
      <c r="A2055" s="30"/>
      <c r="B2055" s="151"/>
      <c r="C2055" s="170"/>
      <c r="D2055" s="151"/>
      <c r="E2055" s="151"/>
      <c r="F2055" s="151"/>
    </row>
    <row r="2056" spans="1:6" s="46" customFormat="1" ht="15">
      <c r="A2056" s="30"/>
      <c r="B2056" s="151"/>
      <c r="C2056" s="170"/>
      <c r="D2056" s="151"/>
      <c r="E2056" s="151"/>
      <c r="F2056" s="151"/>
    </row>
    <row r="2057" spans="1:6" s="46" customFormat="1" ht="15">
      <c r="A2057" s="30"/>
      <c r="B2057" s="151"/>
      <c r="C2057" s="170"/>
      <c r="D2057" s="151"/>
      <c r="E2057" s="151"/>
      <c r="F2057" s="151"/>
    </row>
    <row r="2058" spans="1:6" s="46" customFormat="1" ht="15">
      <c r="A2058" s="30"/>
      <c r="B2058" s="151"/>
      <c r="C2058" s="170"/>
      <c r="D2058" s="151"/>
      <c r="E2058" s="151"/>
      <c r="F2058" s="151"/>
    </row>
    <row r="2059" spans="1:6" s="46" customFormat="1" ht="15">
      <c r="A2059" s="30"/>
      <c r="B2059" s="151"/>
      <c r="C2059" s="170"/>
      <c r="D2059" s="151"/>
      <c r="E2059" s="151"/>
      <c r="F2059" s="151"/>
    </row>
    <row r="2060" spans="1:6" s="46" customFormat="1" ht="15">
      <c r="A2060" s="30"/>
      <c r="B2060" s="151"/>
      <c r="C2060" s="170"/>
      <c r="D2060" s="151"/>
      <c r="E2060" s="151"/>
      <c r="F2060" s="151"/>
    </row>
    <row r="2061" spans="1:6" s="46" customFormat="1" ht="15">
      <c r="A2061" s="30"/>
      <c r="B2061" s="151"/>
      <c r="C2061" s="170"/>
      <c r="D2061" s="151"/>
      <c r="E2061" s="151"/>
      <c r="F2061" s="151"/>
    </row>
    <row r="2062" spans="1:6" s="46" customFormat="1" ht="15">
      <c r="A2062" s="30"/>
      <c r="B2062" s="151"/>
      <c r="C2062" s="170"/>
      <c r="D2062" s="151"/>
      <c r="E2062" s="151"/>
      <c r="F2062" s="151"/>
    </row>
    <row r="2063" spans="1:6" s="46" customFormat="1" ht="15">
      <c r="A2063" s="30"/>
      <c r="B2063" s="151"/>
      <c r="C2063" s="170"/>
      <c r="D2063" s="151"/>
      <c r="E2063" s="151"/>
      <c r="F2063" s="151"/>
    </row>
    <row r="2064" spans="1:6" s="46" customFormat="1" ht="15">
      <c r="A2064" s="30"/>
      <c r="B2064" s="151"/>
      <c r="C2064" s="170"/>
      <c r="D2064" s="151"/>
      <c r="E2064" s="151"/>
      <c r="F2064" s="151"/>
    </row>
    <row r="2065" spans="1:6" s="46" customFormat="1" ht="14.25" customHeight="1">
      <c r="A2065" s="30"/>
      <c r="B2065" s="151"/>
      <c r="C2065" s="170"/>
      <c r="D2065" s="151"/>
      <c r="E2065" s="151"/>
      <c r="F2065" s="151"/>
    </row>
    <row r="2066" spans="1:6" s="46" customFormat="1" ht="15">
      <c r="A2066" s="30"/>
      <c r="B2066" s="151"/>
      <c r="C2066" s="170"/>
      <c r="D2066" s="151"/>
      <c r="E2066" s="151"/>
      <c r="F2066" s="151"/>
    </row>
    <row r="2067" spans="1:6" s="46" customFormat="1" ht="15">
      <c r="A2067" s="30"/>
      <c r="B2067" s="151"/>
      <c r="C2067" s="170"/>
      <c r="D2067" s="151"/>
      <c r="E2067" s="151"/>
      <c r="F2067" s="151"/>
    </row>
    <row r="2068" spans="1:6" s="46" customFormat="1" ht="15">
      <c r="A2068" s="30"/>
      <c r="B2068" s="151"/>
      <c r="C2068" s="170"/>
      <c r="D2068" s="151"/>
      <c r="E2068" s="151"/>
      <c r="F2068" s="151"/>
    </row>
    <row r="2069" spans="1:6" s="46" customFormat="1" ht="15">
      <c r="A2069" s="30"/>
      <c r="B2069" s="151"/>
      <c r="C2069" s="170"/>
      <c r="D2069" s="151"/>
      <c r="E2069" s="151"/>
      <c r="F2069" s="151"/>
    </row>
    <row r="2070" spans="1:6" s="46" customFormat="1" ht="15">
      <c r="A2070" s="30"/>
      <c r="B2070" s="151"/>
      <c r="C2070" s="170"/>
      <c r="D2070" s="151"/>
      <c r="E2070" s="151"/>
      <c r="F2070" s="151"/>
    </row>
    <row r="2071" spans="1:6" s="46" customFormat="1" ht="15">
      <c r="A2071" s="30"/>
      <c r="B2071" s="151"/>
      <c r="C2071" s="170"/>
      <c r="D2071" s="151"/>
      <c r="E2071" s="151"/>
      <c r="F2071" s="151"/>
    </row>
    <row r="2072" spans="1:6" s="46" customFormat="1" ht="15">
      <c r="A2072" s="30"/>
      <c r="B2072" s="151"/>
      <c r="C2072" s="170"/>
      <c r="D2072" s="151"/>
      <c r="E2072" s="151"/>
      <c r="F2072" s="151"/>
    </row>
    <row r="2073" spans="1:6" s="46" customFormat="1" ht="15">
      <c r="A2073" s="30"/>
      <c r="B2073" s="151"/>
      <c r="C2073" s="170"/>
      <c r="D2073" s="151"/>
      <c r="E2073" s="151"/>
      <c r="F2073" s="151"/>
    </row>
    <row r="2074" spans="1:6" s="46" customFormat="1" ht="15">
      <c r="A2074" s="30"/>
      <c r="B2074" s="151"/>
      <c r="C2074" s="170"/>
      <c r="D2074" s="151"/>
      <c r="E2074" s="151"/>
      <c r="F2074" s="151"/>
    </row>
    <row r="2075" spans="1:6" s="46" customFormat="1" ht="15">
      <c r="A2075" s="30"/>
      <c r="B2075" s="151"/>
      <c r="C2075" s="170"/>
      <c r="D2075" s="151"/>
      <c r="E2075" s="151"/>
      <c r="F2075" s="151"/>
    </row>
    <row r="2076" spans="1:6" s="46" customFormat="1" ht="15">
      <c r="A2076" s="30"/>
      <c r="B2076" s="151"/>
      <c r="C2076" s="170"/>
      <c r="D2076" s="151"/>
      <c r="E2076" s="151"/>
      <c r="F2076" s="151"/>
    </row>
    <row r="2077" spans="1:6" s="46" customFormat="1" ht="15">
      <c r="A2077" s="30"/>
      <c r="B2077" s="151"/>
      <c r="C2077" s="170"/>
      <c r="D2077" s="151"/>
      <c r="E2077" s="151"/>
      <c r="F2077" s="151"/>
    </row>
    <row r="2078" spans="1:6" s="46" customFormat="1" ht="15">
      <c r="A2078" s="30"/>
      <c r="B2078" s="151"/>
      <c r="C2078" s="170"/>
      <c r="D2078" s="151"/>
      <c r="E2078" s="151"/>
      <c r="F2078" s="151"/>
    </row>
    <row r="2079" spans="1:6" s="46" customFormat="1" ht="15">
      <c r="A2079" s="30"/>
      <c r="B2079" s="151"/>
      <c r="C2079" s="170"/>
      <c r="D2079" s="151"/>
      <c r="E2079" s="151"/>
      <c r="F2079" s="151"/>
    </row>
    <row r="2080" spans="1:6" s="46" customFormat="1" ht="15">
      <c r="A2080" s="30"/>
      <c r="B2080" s="151"/>
      <c r="C2080" s="170"/>
      <c r="D2080" s="151"/>
      <c r="E2080" s="151"/>
      <c r="F2080" s="151"/>
    </row>
    <row r="2081" spans="1:6" s="46" customFormat="1" ht="15">
      <c r="A2081" s="30"/>
      <c r="B2081" s="151"/>
      <c r="C2081" s="170"/>
      <c r="D2081" s="151"/>
      <c r="E2081" s="151"/>
      <c r="F2081" s="151"/>
    </row>
    <row r="2082" spans="1:6" s="46" customFormat="1" ht="15">
      <c r="A2082" s="30"/>
      <c r="B2082" s="151"/>
      <c r="C2082" s="170"/>
      <c r="D2082" s="151"/>
      <c r="E2082" s="151"/>
      <c r="F2082" s="151"/>
    </row>
    <row r="2083" spans="1:6" s="46" customFormat="1" ht="15">
      <c r="A2083" s="30"/>
      <c r="B2083" s="151"/>
      <c r="C2083" s="170"/>
      <c r="D2083" s="151"/>
      <c r="E2083" s="151"/>
      <c r="F2083" s="151"/>
    </row>
    <row r="2084" spans="1:6" s="46" customFormat="1" ht="15">
      <c r="A2084" s="30"/>
      <c r="B2084" s="151"/>
      <c r="C2084" s="170"/>
      <c r="D2084" s="151"/>
      <c r="E2084" s="151"/>
      <c r="F2084" s="151"/>
    </row>
    <row r="2085" spans="1:6" s="46" customFormat="1" ht="15">
      <c r="A2085" s="30"/>
      <c r="B2085" s="151"/>
      <c r="C2085" s="170"/>
      <c r="D2085" s="151"/>
      <c r="E2085" s="151"/>
      <c r="F2085" s="151"/>
    </row>
    <row r="2086" spans="1:6" s="46" customFormat="1" ht="15">
      <c r="A2086" s="30"/>
      <c r="B2086" s="151"/>
      <c r="C2086" s="170"/>
      <c r="D2086" s="151"/>
      <c r="E2086" s="151"/>
      <c r="F2086" s="151"/>
    </row>
    <row r="2087" spans="1:6" s="46" customFormat="1" ht="15">
      <c r="A2087" s="30"/>
      <c r="B2087" s="151"/>
      <c r="C2087" s="170"/>
      <c r="D2087" s="151"/>
      <c r="E2087" s="151"/>
      <c r="F2087" s="151"/>
    </row>
    <row r="2088" spans="1:6" s="46" customFormat="1" ht="15">
      <c r="A2088" s="30"/>
      <c r="B2088" s="151"/>
      <c r="C2088" s="170"/>
      <c r="D2088" s="151"/>
      <c r="E2088" s="151"/>
      <c r="F2088" s="151"/>
    </row>
    <row r="2089" spans="1:6" s="46" customFormat="1" ht="15">
      <c r="A2089" s="30"/>
      <c r="B2089" s="151"/>
      <c r="C2089" s="170"/>
      <c r="D2089" s="151"/>
      <c r="E2089" s="151"/>
      <c r="F2089" s="151"/>
    </row>
    <row r="2090" spans="1:6" s="46" customFormat="1" ht="15">
      <c r="A2090" s="30"/>
      <c r="B2090" s="151"/>
      <c r="C2090" s="170"/>
      <c r="D2090" s="151"/>
      <c r="E2090" s="151"/>
      <c r="F2090" s="151"/>
    </row>
    <row r="2091" spans="1:6" s="46" customFormat="1" ht="15">
      <c r="A2091" s="30"/>
      <c r="B2091" s="151"/>
      <c r="C2091" s="170"/>
      <c r="D2091" s="151"/>
      <c r="E2091" s="151"/>
      <c r="F2091" s="151"/>
    </row>
    <row r="2092" spans="1:6" s="46" customFormat="1" ht="15" customHeight="1">
      <c r="A2092" s="30"/>
      <c r="B2092" s="151"/>
      <c r="C2092" s="170"/>
      <c r="D2092" s="151"/>
      <c r="E2092" s="151"/>
      <c r="F2092" s="151"/>
    </row>
    <row r="2093" spans="1:6" s="46" customFormat="1" ht="15">
      <c r="A2093" s="30"/>
      <c r="B2093" s="151"/>
      <c r="C2093" s="170"/>
      <c r="D2093" s="151"/>
      <c r="E2093" s="151"/>
      <c r="F2093" s="151"/>
    </row>
    <row r="2094" spans="1:6" s="46" customFormat="1" ht="15">
      <c r="A2094" s="30"/>
      <c r="B2094" s="151"/>
      <c r="C2094" s="170"/>
      <c r="D2094" s="151"/>
      <c r="E2094" s="151"/>
      <c r="F2094" s="151"/>
    </row>
    <row r="2095" spans="1:6" s="46" customFormat="1" ht="15">
      <c r="A2095" s="30"/>
      <c r="B2095" s="151"/>
      <c r="C2095" s="170"/>
      <c r="D2095" s="151"/>
      <c r="E2095" s="151"/>
      <c r="F2095" s="151"/>
    </row>
    <row r="2096" spans="1:6" s="46" customFormat="1" ht="15">
      <c r="A2096" s="30"/>
      <c r="B2096" s="151"/>
      <c r="C2096" s="170"/>
      <c r="D2096" s="151"/>
      <c r="E2096" s="151"/>
      <c r="F2096" s="151"/>
    </row>
    <row r="2097" spans="1:6" s="46" customFormat="1" ht="15">
      <c r="A2097" s="30"/>
      <c r="B2097" s="151"/>
      <c r="C2097" s="170"/>
      <c r="D2097" s="151"/>
      <c r="E2097" s="151"/>
      <c r="F2097" s="151"/>
    </row>
    <row r="2137" ht="14.25" customHeight="1"/>
    <row r="2138" ht="16.5" customHeight="1"/>
    <row r="2145" ht="30" customHeight="1"/>
    <row r="2164" ht="19.5" customHeight="1"/>
    <row r="2209" ht="16.5" customHeight="1"/>
    <row r="2210" ht="14.25" customHeight="1"/>
    <row r="2217" ht="28.5" customHeight="1"/>
    <row r="2236" ht="14.25" customHeight="1"/>
    <row r="2281" ht="17.25" customHeight="1"/>
    <row r="2282" ht="17.25" customHeight="1"/>
    <row r="2289" ht="28.5" customHeight="1"/>
    <row r="2308" ht="14.25" customHeight="1"/>
    <row r="2386" ht="34.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25" ht="14.25" customHeight="1"/>
    <row r="2426" ht="13.5" customHeight="1"/>
    <row r="2433" ht="27.75" customHeight="1"/>
    <row r="2452" ht="14.25" customHeight="1"/>
    <row r="2569" ht="14.25" customHeight="1"/>
    <row r="2570" ht="14.25" customHeight="1"/>
    <row r="2577" ht="27" customHeight="1"/>
    <row r="2596" ht="15.75" customHeight="1"/>
    <row r="2641" ht="15.75" customHeight="1"/>
    <row r="2642" ht="13.5" customHeight="1"/>
    <row r="2649" ht="27" customHeight="1"/>
    <row r="2668" ht="14.25" customHeight="1"/>
    <row r="2713" ht="15" customHeight="1"/>
    <row r="2714" ht="13.5" customHeight="1"/>
    <row r="2721" ht="30.75" customHeight="1"/>
    <row r="2740" ht="13.5" customHeight="1"/>
    <row r="2785" ht="14.25" customHeight="1"/>
    <row r="2786" ht="15" customHeight="1"/>
    <row r="2793" ht="30" customHeight="1"/>
    <row r="2812" ht="15.75" customHeight="1"/>
    <row r="2857" ht="15" customHeight="1"/>
    <row r="2858" ht="15.75" customHeight="1"/>
    <row r="2865" ht="28.5" customHeight="1"/>
    <row r="2884" ht="16.5" customHeight="1"/>
    <row r="2929" ht="16.5" customHeight="1"/>
    <row r="2930" ht="14.25" customHeight="1"/>
    <row r="2937" ht="29.25" customHeight="1"/>
    <row r="2956" ht="13.5" customHeight="1"/>
    <row r="3000" ht="15.75" customHeight="1"/>
    <row r="3001" ht="15" customHeight="1"/>
    <row r="3002" ht="14.25" customHeight="1"/>
    <row r="3008" ht="14.25" customHeight="1"/>
    <row r="3009" ht="29.25" customHeight="1"/>
    <row r="3027" ht="15.75" customHeight="1"/>
    <row r="3028" ht="14.25" customHeight="1"/>
    <row r="3073" ht="17.25" customHeight="1"/>
    <row r="3074" ht="14.25" customHeight="1"/>
    <row r="3081" ht="28.5" customHeight="1"/>
    <row r="3092" ht="13.5" customHeight="1"/>
    <row r="3100" ht="13.5" customHeight="1"/>
    <row r="3109" ht="14.25" customHeight="1"/>
    <row r="3145" ht="16.5" customHeight="1"/>
    <row r="3146" ht="15" customHeight="1"/>
    <row r="3153" ht="30" customHeight="1"/>
    <row r="3172" ht="14.25" customHeight="1"/>
    <row r="3217" ht="15" customHeight="1"/>
    <row r="3218" ht="15.75" customHeight="1"/>
    <row r="3225" ht="27" customHeight="1"/>
    <row r="3244" ht="15.75" customHeight="1"/>
    <row r="3289" ht="15.75" customHeight="1"/>
    <row r="3290" ht="14.25" customHeight="1"/>
    <row r="3297" ht="27.75" customHeight="1"/>
    <row r="3316" ht="15.75" customHeight="1"/>
    <row r="3361" ht="15" customHeight="1"/>
    <row r="3362" ht="14.25" customHeight="1"/>
    <row r="3369" ht="27.75" customHeight="1"/>
    <row r="3380" ht="14.25" customHeight="1"/>
    <row r="3388" ht="15.75" customHeight="1"/>
    <row r="3433" ht="17.25" customHeight="1"/>
    <row r="3434" ht="14.25" customHeight="1"/>
    <row r="3441" ht="30" customHeight="1"/>
    <row r="3460" ht="15" customHeight="1"/>
    <row r="3484" ht="16.5" customHeight="1"/>
    <row r="3485" ht="16.5" customHeight="1"/>
    <row r="3486" ht="16.5" customHeight="1"/>
    <row r="3487" ht="16.5" customHeight="1"/>
    <row r="3488" ht="16.5" customHeight="1"/>
    <row r="3505" ht="15" customHeight="1"/>
    <row r="3506" ht="15" customHeight="1"/>
    <row r="3513" ht="28.5" customHeight="1"/>
    <row r="3532" ht="14.25" customHeight="1"/>
    <row r="3577" ht="14.25" customHeight="1"/>
    <row r="3578" ht="13.5" customHeight="1"/>
    <row r="3585" ht="30" customHeight="1"/>
    <row r="3604" ht="14.25" customHeight="1"/>
    <row r="3649" ht="15.75" customHeight="1"/>
    <row r="3650" ht="14.25" customHeight="1"/>
    <row r="3657" ht="29.25" customHeight="1"/>
    <row r="3676" ht="16.5" customHeight="1"/>
    <row r="3721" ht="16.5" customHeight="1"/>
    <row r="3722" ht="15.75" customHeight="1"/>
    <row r="3723" ht="34.5" customHeight="1"/>
    <row r="3729" ht="30" customHeight="1"/>
    <row r="3748" ht="15" customHeight="1"/>
    <row r="3754" spans="1:6" s="46" customFormat="1" ht="15">
      <c r="A3754" s="30"/>
      <c r="B3754" s="151"/>
      <c r="C3754" s="170"/>
      <c r="D3754" s="151"/>
      <c r="E3754" s="151"/>
      <c r="F3754" s="151"/>
    </row>
    <row r="3755" spans="1:6" s="46" customFormat="1" ht="15">
      <c r="A3755" s="30"/>
      <c r="B3755" s="151"/>
      <c r="C3755" s="170"/>
      <c r="D3755" s="151"/>
      <c r="E3755" s="151"/>
      <c r="F3755" s="151"/>
    </row>
    <row r="3756" spans="1:6" s="46" customFormat="1" ht="15">
      <c r="A3756" s="30"/>
      <c r="B3756" s="151"/>
      <c r="C3756" s="170"/>
      <c r="D3756" s="151"/>
      <c r="E3756" s="151"/>
      <c r="F3756" s="151"/>
    </row>
    <row r="3757" spans="1:6" s="46" customFormat="1" ht="15">
      <c r="A3757" s="30"/>
      <c r="B3757" s="151"/>
      <c r="C3757" s="170"/>
      <c r="D3757" s="151"/>
      <c r="E3757" s="151"/>
      <c r="F3757" s="151"/>
    </row>
    <row r="3758" spans="1:6" s="46" customFormat="1" ht="15">
      <c r="A3758" s="30"/>
      <c r="B3758" s="151"/>
      <c r="C3758" s="170"/>
      <c r="D3758" s="151"/>
      <c r="E3758" s="151"/>
      <c r="F3758" s="151"/>
    </row>
    <row r="3759" spans="1:6" s="46" customFormat="1" ht="15">
      <c r="A3759" s="30"/>
      <c r="B3759" s="151"/>
      <c r="C3759" s="170"/>
      <c r="D3759" s="151"/>
      <c r="E3759" s="151"/>
      <c r="F3759" s="151"/>
    </row>
    <row r="3760" spans="1:6" s="46" customFormat="1" ht="15">
      <c r="A3760" s="30"/>
      <c r="B3760" s="151"/>
      <c r="C3760" s="170"/>
      <c r="D3760" s="151"/>
      <c r="E3760" s="151"/>
      <c r="F3760" s="151"/>
    </row>
    <row r="3761" spans="1:6" s="46" customFormat="1" ht="15">
      <c r="A3761" s="30"/>
      <c r="B3761" s="151"/>
      <c r="C3761" s="170"/>
      <c r="D3761" s="151"/>
      <c r="E3761" s="151"/>
      <c r="F3761" s="151"/>
    </row>
    <row r="3762" spans="1:6" s="46" customFormat="1" ht="15">
      <c r="A3762" s="30"/>
      <c r="B3762" s="151"/>
      <c r="C3762" s="170"/>
      <c r="D3762" s="151"/>
      <c r="E3762" s="151"/>
      <c r="F3762" s="151"/>
    </row>
    <row r="3763" spans="1:6" s="46" customFormat="1" ht="15">
      <c r="A3763" s="30"/>
      <c r="B3763" s="151"/>
      <c r="C3763" s="170"/>
      <c r="D3763" s="151"/>
      <c r="E3763" s="151"/>
      <c r="F3763" s="151"/>
    </row>
    <row r="3764" spans="1:6" s="46" customFormat="1" ht="15">
      <c r="A3764" s="30"/>
      <c r="B3764" s="151"/>
      <c r="C3764" s="170"/>
      <c r="D3764" s="151"/>
      <c r="E3764" s="151"/>
      <c r="F3764" s="151"/>
    </row>
    <row r="3765" spans="1:6" s="46" customFormat="1" ht="15">
      <c r="A3765" s="30"/>
      <c r="B3765" s="151"/>
      <c r="C3765" s="170"/>
      <c r="D3765" s="151"/>
      <c r="E3765" s="151"/>
      <c r="F3765" s="151"/>
    </row>
    <row r="3766" spans="1:6" s="46" customFormat="1" ht="15">
      <c r="A3766" s="30"/>
      <c r="B3766" s="151"/>
      <c r="C3766" s="170"/>
      <c r="D3766" s="151"/>
      <c r="E3766" s="151"/>
      <c r="F3766" s="151"/>
    </row>
    <row r="3767" spans="1:6" s="46" customFormat="1" ht="15">
      <c r="A3767" s="30"/>
      <c r="B3767" s="151"/>
      <c r="C3767" s="170"/>
      <c r="D3767" s="151"/>
      <c r="E3767" s="151"/>
      <c r="F3767" s="151"/>
    </row>
    <row r="3768" spans="1:6" s="46" customFormat="1" ht="15">
      <c r="A3768" s="30"/>
      <c r="B3768" s="151"/>
      <c r="C3768" s="170"/>
      <c r="D3768" s="151"/>
      <c r="E3768" s="151"/>
      <c r="F3768" s="151"/>
    </row>
    <row r="3769" spans="1:6" s="46" customFormat="1" ht="15">
      <c r="A3769" s="30"/>
      <c r="B3769" s="151"/>
      <c r="C3769" s="170"/>
      <c r="D3769" s="151"/>
      <c r="E3769" s="151"/>
      <c r="F3769" s="151"/>
    </row>
    <row r="3770" spans="1:6" s="46" customFormat="1" ht="15">
      <c r="A3770" s="30"/>
      <c r="B3770" s="151"/>
      <c r="C3770" s="170"/>
      <c r="D3770" s="151"/>
      <c r="E3770" s="151"/>
      <c r="F3770" s="151"/>
    </row>
    <row r="3771" spans="1:6" s="46" customFormat="1" ht="15">
      <c r="A3771" s="30"/>
      <c r="B3771" s="151"/>
      <c r="C3771" s="170"/>
      <c r="D3771" s="151"/>
      <c r="E3771" s="151"/>
      <c r="F3771" s="151"/>
    </row>
    <row r="3772" spans="1:6" s="46" customFormat="1" ht="15">
      <c r="A3772" s="30"/>
      <c r="B3772" s="151"/>
      <c r="C3772" s="170"/>
      <c r="D3772" s="151"/>
      <c r="E3772" s="151"/>
      <c r="F3772" s="151"/>
    </row>
    <row r="3773" spans="1:6" s="46" customFormat="1" ht="15">
      <c r="A3773" s="30"/>
      <c r="B3773" s="151"/>
      <c r="C3773" s="170"/>
      <c r="D3773" s="151"/>
      <c r="E3773" s="151"/>
      <c r="F3773" s="151"/>
    </row>
    <row r="3774" spans="1:6" s="46" customFormat="1" ht="15">
      <c r="A3774" s="30"/>
      <c r="B3774" s="151"/>
      <c r="C3774" s="170"/>
      <c r="D3774" s="151"/>
      <c r="E3774" s="151"/>
      <c r="F3774" s="151"/>
    </row>
    <row r="3775" spans="1:6" s="46" customFormat="1" ht="15">
      <c r="A3775" s="30"/>
      <c r="B3775" s="151"/>
      <c r="C3775" s="170"/>
      <c r="D3775" s="151"/>
      <c r="E3775" s="151"/>
      <c r="F3775" s="151"/>
    </row>
    <row r="3776" spans="1:6" s="46" customFormat="1" ht="15">
      <c r="A3776" s="30"/>
      <c r="B3776" s="151"/>
      <c r="C3776" s="170"/>
      <c r="D3776" s="151"/>
      <c r="E3776" s="151"/>
      <c r="F3776" s="151"/>
    </row>
    <row r="3777" spans="1:6" s="46" customFormat="1" ht="15">
      <c r="A3777" s="30"/>
      <c r="B3777" s="151"/>
      <c r="C3777" s="170"/>
      <c r="D3777" s="151"/>
      <c r="E3777" s="151"/>
      <c r="F3777" s="151"/>
    </row>
    <row r="3778" spans="1:6" s="46" customFormat="1" ht="15">
      <c r="A3778" s="30"/>
      <c r="B3778" s="151"/>
      <c r="C3778" s="170"/>
      <c r="D3778" s="151"/>
      <c r="E3778" s="151"/>
      <c r="F3778" s="151"/>
    </row>
    <row r="3779" spans="1:6" s="46" customFormat="1" ht="15">
      <c r="A3779" s="30"/>
      <c r="B3779" s="151"/>
      <c r="C3779" s="170"/>
      <c r="D3779" s="151"/>
      <c r="E3779" s="151"/>
      <c r="F3779" s="151"/>
    </row>
    <row r="3780" spans="1:6" s="46" customFormat="1" ht="15">
      <c r="A3780" s="30"/>
      <c r="B3780" s="151"/>
      <c r="C3780" s="170"/>
      <c r="D3780" s="151"/>
      <c r="E3780" s="151"/>
      <c r="F3780" s="151"/>
    </row>
    <row r="3781" spans="1:6" s="46" customFormat="1" ht="15">
      <c r="A3781" s="30"/>
      <c r="B3781" s="151"/>
      <c r="C3781" s="170"/>
      <c r="D3781" s="151"/>
      <c r="E3781" s="151"/>
      <c r="F3781" s="151"/>
    </row>
    <row r="3782" spans="1:6" s="46" customFormat="1" ht="15">
      <c r="A3782" s="30"/>
      <c r="B3782" s="151"/>
      <c r="C3782" s="170"/>
      <c r="D3782" s="151"/>
      <c r="E3782" s="151"/>
      <c r="F3782" s="151"/>
    </row>
    <row r="3783" spans="1:6" s="46" customFormat="1" ht="15">
      <c r="A3783" s="30"/>
      <c r="B3783" s="151"/>
      <c r="C3783" s="170"/>
      <c r="D3783" s="151"/>
      <c r="E3783" s="151"/>
      <c r="F3783" s="151"/>
    </row>
    <row r="3784" spans="1:6" s="46" customFormat="1" ht="15">
      <c r="A3784" s="30"/>
      <c r="B3784" s="151"/>
      <c r="C3784" s="170"/>
      <c r="D3784" s="151"/>
      <c r="E3784" s="151"/>
      <c r="F3784" s="151"/>
    </row>
    <row r="3785" spans="1:6" s="46" customFormat="1" ht="15">
      <c r="A3785" s="30"/>
      <c r="B3785" s="151"/>
      <c r="C3785" s="170"/>
      <c r="D3785" s="151"/>
      <c r="E3785" s="151"/>
      <c r="F3785" s="151"/>
    </row>
    <row r="3786" spans="1:6" s="46" customFormat="1" ht="15">
      <c r="A3786" s="30"/>
      <c r="B3786" s="151"/>
      <c r="C3786" s="170"/>
      <c r="D3786" s="151"/>
      <c r="E3786" s="151"/>
      <c r="F3786" s="151"/>
    </row>
    <row r="3787" spans="1:6" s="46" customFormat="1" ht="15">
      <c r="A3787" s="30"/>
      <c r="B3787" s="151"/>
      <c r="C3787" s="170"/>
      <c r="D3787" s="151"/>
      <c r="E3787" s="151"/>
      <c r="F3787" s="151"/>
    </row>
    <row r="3788" spans="1:6" s="46" customFormat="1" ht="15">
      <c r="A3788" s="30"/>
      <c r="B3788" s="151"/>
      <c r="C3788" s="170"/>
      <c r="D3788" s="151"/>
      <c r="E3788" s="151"/>
      <c r="F3788" s="151"/>
    </row>
    <row r="3789" spans="1:6" s="46" customFormat="1" ht="15">
      <c r="A3789" s="30"/>
      <c r="B3789" s="151"/>
      <c r="C3789" s="170"/>
      <c r="D3789" s="151"/>
      <c r="E3789" s="151"/>
      <c r="F3789" s="151"/>
    </row>
    <row r="3790" spans="1:6" s="46" customFormat="1" ht="15">
      <c r="A3790" s="30"/>
      <c r="B3790" s="151"/>
      <c r="C3790" s="170"/>
      <c r="D3790" s="151"/>
      <c r="E3790" s="151"/>
      <c r="F3790" s="151"/>
    </row>
    <row r="3791" spans="1:6" s="46" customFormat="1" ht="15">
      <c r="A3791" s="30"/>
      <c r="B3791" s="151"/>
      <c r="C3791" s="170"/>
      <c r="D3791" s="151"/>
      <c r="E3791" s="151"/>
      <c r="F3791" s="151"/>
    </row>
    <row r="3792" spans="1:6" s="46" customFormat="1" ht="15">
      <c r="A3792" s="30"/>
      <c r="B3792" s="151"/>
      <c r="C3792" s="170"/>
      <c r="D3792" s="151"/>
      <c r="E3792" s="151"/>
      <c r="F3792" s="151"/>
    </row>
    <row r="3793" spans="1:6" s="46" customFormat="1" ht="14.25" customHeight="1">
      <c r="A3793" s="30"/>
      <c r="B3793" s="151"/>
      <c r="C3793" s="170"/>
      <c r="D3793" s="151"/>
      <c r="E3793" s="151"/>
      <c r="F3793" s="151"/>
    </row>
    <row r="3794" spans="1:6" s="46" customFormat="1" ht="13.5" customHeight="1">
      <c r="A3794" s="30"/>
      <c r="B3794" s="151"/>
      <c r="C3794" s="170"/>
      <c r="D3794" s="151"/>
      <c r="E3794" s="151"/>
      <c r="F3794" s="151"/>
    </row>
    <row r="3795" spans="1:6" s="46" customFormat="1" ht="15">
      <c r="A3795" s="30"/>
      <c r="B3795" s="151"/>
      <c r="C3795" s="170"/>
      <c r="D3795" s="151"/>
      <c r="E3795" s="151"/>
      <c r="F3795" s="151"/>
    </row>
    <row r="3796" spans="1:6" s="46" customFormat="1" ht="15">
      <c r="A3796" s="30"/>
      <c r="B3796" s="151"/>
      <c r="C3796" s="170"/>
      <c r="D3796" s="151"/>
      <c r="E3796" s="151"/>
      <c r="F3796" s="151"/>
    </row>
    <row r="3797" spans="1:6" s="46" customFormat="1" ht="15">
      <c r="A3797" s="30"/>
      <c r="B3797" s="151"/>
      <c r="C3797" s="170"/>
      <c r="D3797" s="151"/>
      <c r="E3797" s="151"/>
      <c r="F3797" s="151"/>
    </row>
    <row r="3798" spans="1:6" s="46" customFormat="1" ht="15">
      <c r="A3798" s="30"/>
      <c r="B3798" s="151"/>
      <c r="C3798" s="170"/>
      <c r="D3798" s="151"/>
      <c r="E3798" s="151"/>
      <c r="F3798" s="151"/>
    </row>
    <row r="3799" spans="1:6" s="46" customFormat="1" ht="15">
      <c r="A3799" s="30"/>
      <c r="B3799" s="151"/>
      <c r="C3799" s="170"/>
      <c r="D3799" s="151"/>
      <c r="E3799" s="151"/>
      <c r="F3799" s="151"/>
    </row>
    <row r="3800" spans="1:6" s="46" customFormat="1" ht="15">
      <c r="A3800" s="30"/>
      <c r="B3800" s="151"/>
      <c r="C3800" s="170"/>
      <c r="D3800" s="151"/>
      <c r="E3800" s="151"/>
      <c r="F3800" s="151"/>
    </row>
    <row r="3801" spans="1:6" s="46" customFormat="1" ht="28.5" customHeight="1">
      <c r="A3801" s="30"/>
      <c r="B3801" s="151"/>
      <c r="C3801" s="170"/>
      <c r="D3801" s="151"/>
      <c r="E3801" s="151"/>
      <c r="F3801" s="151"/>
    </row>
    <row r="3802" spans="1:6" s="46" customFormat="1" ht="15">
      <c r="A3802" s="30"/>
      <c r="B3802" s="151"/>
      <c r="C3802" s="170"/>
      <c r="D3802" s="151"/>
      <c r="E3802" s="151"/>
      <c r="F3802" s="151"/>
    </row>
    <row r="3803" spans="1:6" s="46" customFormat="1" ht="15">
      <c r="A3803" s="30"/>
      <c r="B3803" s="151"/>
      <c r="C3803" s="170"/>
      <c r="D3803" s="151"/>
      <c r="E3803" s="151"/>
      <c r="F3803" s="151"/>
    </row>
    <row r="3804" spans="1:6" s="46" customFormat="1" ht="15">
      <c r="A3804" s="30"/>
      <c r="B3804" s="151"/>
      <c r="C3804" s="170"/>
      <c r="D3804" s="151"/>
      <c r="E3804" s="151"/>
      <c r="F3804" s="151"/>
    </row>
    <row r="3805" spans="1:6" s="46" customFormat="1" ht="15">
      <c r="A3805" s="30"/>
      <c r="B3805" s="151"/>
      <c r="C3805" s="170"/>
      <c r="D3805" s="151"/>
      <c r="E3805" s="151"/>
      <c r="F3805" s="151"/>
    </row>
    <row r="3806" spans="1:6" s="46" customFormat="1" ht="15">
      <c r="A3806" s="30"/>
      <c r="B3806" s="151"/>
      <c r="C3806" s="170"/>
      <c r="D3806" s="151"/>
      <c r="E3806" s="151"/>
      <c r="F3806" s="151"/>
    </row>
    <row r="3807" spans="1:6" s="46" customFormat="1" ht="15">
      <c r="A3807" s="30"/>
      <c r="B3807" s="151"/>
      <c r="C3807" s="170"/>
      <c r="D3807" s="151"/>
      <c r="E3807" s="151"/>
      <c r="F3807" s="151"/>
    </row>
    <row r="3808" spans="1:6" s="46" customFormat="1" ht="15">
      <c r="A3808" s="30"/>
      <c r="B3808" s="151"/>
      <c r="C3808" s="170"/>
      <c r="D3808" s="151"/>
      <c r="E3808" s="151"/>
      <c r="F3808" s="151"/>
    </row>
    <row r="3809" spans="1:6" s="46" customFormat="1" ht="15">
      <c r="A3809" s="30"/>
      <c r="B3809" s="151"/>
      <c r="C3809" s="170"/>
      <c r="D3809" s="151"/>
      <c r="E3809" s="151"/>
      <c r="F3809" s="151"/>
    </row>
    <row r="3810" spans="1:6" s="46" customFormat="1" ht="15">
      <c r="A3810" s="30"/>
      <c r="B3810" s="151"/>
      <c r="C3810" s="170"/>
      <c r="D3810" s="151"/>
      <c r="E3810" s="151"/>
      <c r="F3810" s="151"/>
    </row>
    <row r="3811" spans="1:6" s="46" customFormat="1" ht="15">
      <c r="A3811" s="30"/>
      <c r="B3811" s="151"/>
      <c r="C3811" s="170"/>
      <c r="D3811" s="151"/>
      <c r="E3811" s="151"/>
      <c r="F3811" s="151"/>
    </row>
    <row r="3812" spans="1:6" s="46" customFormat="1" ht="15">
      <c r="A3812" s="30"/>
      <c r="B3812" s="151"/>
      <c r="C3812" s="170"/>
      <c r="D3812" s="151"/>
      <c r="E3812" s="151"/>
      <c r="F3812" s="151"/>
    </row>
    <row r="3813" spans="1:6" s="46" customFormat="1" ht="15">
      <c r="A3813" s="30"/>
      <c r="B3813" s="151"/>
      <c r="C3813" s="170"/>
      <c r="D3813" s="151"/>
      <c r="E3813" s="151"/>
      <c r="F3813" s="151"/>
    </row>
    <row r="3814" spans="1:6" s="46" customFormat="1" ht="15">
      <c r="A3814" s="30"/>
      <c r="B3814" s="151"/>
      <c r="C3814" s="170"/>
      <c r="D3814" s="151"/>
      <c r="E3814" s="151"/>
      <c r="F3814" s="151"/>
    </row>
    <row r="3815" spans="1:6" s="46" customFormat="1" ht="15">
      <c r="A3815" s="30"/>
      <c r="B3815" s="151"/>
      <c r="C3815" s="170"/>
      <c r="D3815" s="151"/>
      <c r="E3815" s="151"/>
      <c r="F3815" s="151"/>
    </row>
    <row r="3816" spans="1:6" s="46" customFormat="1" ht="15">
      <c r="A3816" s="30"/>
      <c r="B3816" s="151"/>
      <c r="C3816" s="170"/>
      <c r="D3816" s="151"/>
      <c r="E3816" s="151"/>
      <c r="F3816" s="151"/>
    </row>
    <row r="3817" spans="1:6" s="46" customFormat="1" ht="15">
      <c r="A3817" s="30"/>
      <c r="B3817" s="151"/>
      <c r="C3817" s="170"/>
      <c r="D3817" s="151"/>
      <c r="E3817" s="151"/>
      <c r="F3817" s="151"/>
    </row>
    <row r="3818" spans="1:6" s="46" customFormat="1" ht="15">
      <c r="A3818" s="30"/>
      <c r="B3818" s="151"/>
      <c r="C3818" s="170"/>
      <c r="D3818" s="151"/>
      <c r="E3818" s="151"/>
      <c r="F3818" s="151"/>
    </row>
    <row r="3819" spans="1:6" s="46" customFormat="1" ht="15">
      <c r="A3819" s="30"/>
      <c r="B3819" s="151"/>
      <c r="C3819" s="170"/>
      <c r="D3819" s="151"/>
      <c r="E3819" s="151"/>
      <c r="F3819" s="151"/>
    </row>
    <row r="3820" spans="1:6" s="46" customFormat="1" ht="15.75" customHeight="1">
      <c r="A3820" s="30"/>
      <c r="B3820" s="151"/>
      <c r="C3820" s="170"/>
      <c r="D3820" s="151"/>
      <c r="E3820" s="151"/>
      <c r="F3820" s="151"/>
    </row>
    <row r="3821" spans="1:6" s="46" customFormat="1" ht="15">
      <c r="A3821" s="30"/>
      <c r="B3821" s="151"/>
      <c r="C3821" s="170"/>
      <c r="D3821" s="151"/>
      <c r="E3821" s="151"/>
      <c r="F3821" s="151"/>
    </row>
    <row r="3822" spans="1:6" s="46" customFormat="1" ht="15">
      <c r="A3822" s="30"/>
      <c r="B3822" s="151"/>
      <c r="C3822" s="170"/>
      <c r="D3822" s="151"/>
      <c r="E3822" s="151"/>
      <c r="F3822" s="151"/>
    </row>
    <row r="3823" spans="1:6" s="46" customFormat="1" ht="15">
      <c r="A3823" s="30"/>
      <c r="B3823" s="151"/>
      <c r="C3823" s="170"/>
      <c r="D3823" s="151"/>
      <c r="E3823" s="151"/>
      <c r="F3823" s="151"/>
    </row>
    <row r="3824" spans="1:6" s="46" customFormat="1" ht="15">
      <c r="A3824" s="30"/>
      <c r="B3824" s="151"/>
      <c r="C3824" s="170"/>
      <c r="D3824" s="151"/>
      <c r="E3824" s="151"/>
      <c r="F3824" s="151"/>
    </row>
    <row r="3825" spans="1:6" s="46" customFormat="1" ht="15">
      <c r="A3825" s="30"/>
      <c r="B3825" s="151"/>
      <c r="C3825" s="170"/>
      <c r="D3825" s="151"/>
      <c r="E3825" s="151"/>
      <c r="F3825" s="151"/>
    </row>
    <row r="3840" ht="15" customHeight="1"/>
    <row r="3865" ht="14.25" customHeight="1"/>
    <row r="3866" ht="12.75" customHeight="1"/>
    <row r="3873" ht="27.75" customHeight="1"/>
    <row r="3892" ht="15.75" customHeight="1"/>
    <row r="3937" ht="15.75" customHeight="1"/>
    <row r="3938" ht="15" customHeight="1"/>
    <row r="3945" ht="31.5" customHeight="1"/>
    <row r="3964" ht="15.75" customHeight="1"/>
    <row r="3993" ht="15" customHeight="1"/>
    <row r="4003" ht="15.75" customHeight="1"/>
    <row r="4004" ht="15.75" customHeight="1"/>
    <row r="4005" ht="15.75" customHeight="1"/>
    <row r="4007" ht="15.75" customHeight="1"/>
    <row r="4008" ht="15.75" customHeight="1"/>
    <row r="4009" ht="15.75" customHeight="1"/>
    <row r="4010" ht="15.75" customHeight="1"/>
    <row r="4043" ht="18" customHeight="1"/>
    <row r="4096" ht="30" customHeight="1"/>
  </sheetData>
  <sheetProtection/>
  <mergeCells count="5">
    <mergeCell ref="A80:F80"/>
    <mergeCell ref="A1:F1"/>
    <mergeCell ref="A2:F2"/>
    <mergeCell ref="A3:F3"/>
    <mergeCell ref="A79:F79"/>
  </mergeCells>
  <printOptions/>
  <pageMargins left="0.79" right="0.17" top="0.27" bottom="0.18" header="0.17" footer="0.17"/>
  <pageSetup fitToHeight="4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8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4.8515625" style="0" customWidth="1"/>
    <col min="2" max="2" width="44.00390625" style="0" customWidth="1"/>
    <col min="3" max="3" width="6.28125" style="0" customWidth="1"/>
    <col min="4" max="4" width="13.421875" style="0" customWidth="1"/>
    <col min="5" max="5" width="12.8515625" style="0" customWidth="1"/>
    <col min="6" max="6" width="13.57421875" style="0" customWidth="1"/>
    <col min="7" max="16384" width="9.140625" style="30" customWidth="1"/>
  </cols>
  <sheetData>
    <row r="1" spans="1:6" ht="15.75" customHeight="1">
      <c r="A1" s="308" t="s">
        <v>964</v>
      </c>
      <c r="B1" s="309"/>
      <c r="C1" s="309"/>
      <c r="D1" s="309"/>
      <c r="E1" s="309"/>
      <c r="F1" s="309"/>
    </row>
    <row r="2" spans="1:6" ht="15.75" customHeight="1">
      <c r="A2" s="310" t="s">
        <v>1216</v>
      </c>
      <c r="B2" s="311"/>
      <c r="C2" s="311"/>
      <c r="D2" s="311"/>
      <c r="E2" s="311"/>
      <c r="F2" s="311"/>
    </row>
    <row r="3" spans="1:6" ht="22.5" customHeight="1">
      <c r="A3" s="106" t="s">
        <v>273</v>
      </c>
      <c r="B3" s="107" t="s">
        <v>274</v>
      </c>
      <c r="C3" s="108" t="s">
        <v>275</v>
      </c>
      <c r="D3" s="109" t="s">
        <v>276</v>
      </c>
      <c r="E3" s="110" t="s">
        <v>277</v>
      </c>
      <c r="F3" s="109" t="s">
        <v>278</v>
      </c>
    </row>
    <row r="4" spans="1:6" ht="39" customHeight="1">
      <c r="A4" s="111"/>
      <c r="B4" s="111" t="s">
        <v>279</v>
      </c>
      <c r="C4" s="111"/>
      <c r="D4" s="111">
        <v>2.9</v>
      </c>
      <c r="E4" s="111"/>
      <c r="F4" s="111">
        <v>2.9</v>
      </c>
    </row>
    <row r="5" spans="1:6" ht="12.75">
      <c r="A5" s="112"/>
      <c r="B5" s="112"/>
      <c r="C5" s="112">
        <v>200</v>
      </c>
      <c r="D5" s="112"/>
      <c r="E5" s="112"/>
      <c r="F5" s="112"/>
    </row>
    <row r="6" spans="1:6" ht="12.75">
      <c r="A6" s="113"/>
      <c r="B6" s="113"/>
      <c r="C6" s="113">
        <v>210</v>
      </c>
      <c r="D6" s="113"/>
      <c r="E6" s="113"/>
      <c r="F6" s="113"/>
    </row>
    <row r="7" spans="1:6" ht="12.75">
      <c r="A7" s="114">
        <v>1</v>
      </c>
      <c r="B7" s="114" t="s">
        <v>678</v>
      </c>
      <c r="C7" s="114">
        <v>211</v>
      </c>
      <c r="D7" s="115"/>
      <c r="E7" s="115"/>
      <c r="F7" s="115"/>
    </row>
    <row r="8" spans="1:6" ht="12.75">
      <c r="A8" s="114">
        <v>2</v>
      </c>
      <c r="B8" s="114" t="s">
        <v>280</v>
      </c>
      <c r="C8" s="114">
        <v>212</v>
      </c>
      <c r="D8" s="115"/>
      <c r="E8" s="115"/>
      <c r="F8" s="115"/>
    </row>
    <row r="9" spans="1:6" ht="12.75">
      <c r="A9" s="114">
        <v>3</v>
      </c>
      <c r="B9" s="114" t="s">
        <v>680</v>
      </c>
      <c r="C9" s="114">
        <v>213</v>
      </c>
      <c r="D9" s="115"/>
      <c r="E9" s="115"/>
      <c r="F9" s="115"/>
    </row>
    <row r="10" spans="1:6" ht="12.75">
      <c r="A10" s="113"/>
      <c r="B10" s="113"/>
      <c r="C10" s="113">
        <v>220</v>
      </c>
      <c r="D10" s="113"/>
      <c r="E10" s="113"/>
      <c r="F10" s="113"/>
    </row>
    <row r="11" spans="1:6" ht="12.75">
      <c r="A11" s="114">
        <v>4</v>
      </c>
      <c r="B11" s="114" t="s">
        <v>682</v>
      </c>
      <c r="C11" s="114">
        <v>221</v>
      </c>
      <c r="D11" s="115">
        <v>2.9</v>
      </c>
      <c r="E11" s="115"/>
      <c r="F11" s="115">
        <v>2.9</v>
      </c>
    </row>
    <row r="12" spans="1:6" ht="12.75">
      <c r="A12" s="114">
        <v>5</v>
      </c>
      <c r="B12" s="114" t="s">
        <v>683</v>
      </c>
      <c r="C12" s="114">
        <v>222</v>
      </c>
      <c r="D12" s="115"/>
      <c r="E12" s="115"/>
      <c r="F12" s="115"/>
    </row>
    <row r="13" spans="1:6" ht="12.75">
      <c r="A13" s="116">
        <v>6</v>
      </c>
      <c r="B13" s="116" t="s">
        <v>684</v>
      </c>
      <c r="C13" s="116">
        <v>223</v>
      </c>
      <c r="D13" s="116"/>
      <c r="E13" s="116"/>
      <c r="F13" s="116"/>
    </row>
    <row r="14" spans="1:6" ht="12.75">
      <c r="A14" s="114"/>
      <c r="B14" s="114" t="s">
        <v>281</v>
      </c>
      <c r="C14" s="114"/>
      <c r="D14" s="115"/>
      <c r="E14" s="115"/>
      <c r="F14" s="115"/>
    </row>
    <row r="15" spans="1:6" ht="12.75">
      <c r="A15" s="114"/>
      <c r="B15" s="114" t="s">
        <v>282</v>
      </c>
      <c r="C15" s="114"/>
      <c r="D15" s="115"/>
      <c r="E15" s="115"/>
      <c r="F15" s="115"/>
    </row>
    <row r="16" spans="1:6" ht="12.75">
      <c r="A16" s="114"/>
      <c r="B16" s="114" t="s">
        <v>283</v>
      </c>
      <c r="C16" s="114"/>
      <c r="D16" s="115"/>
      <c r="E16" s="115"/>
      <c r="F16" s="115"/>
    </row>
    <row r="17" spans="1:6" ht="12.75">
      <c r="A17" s="114"/>
      <c r="B17" s="114" t="s">
        <v>284</v>
      </c>
      <c r="C17" s="114"/>
      <c r="D17" s="115"/>
      <c r="E17" s="115"/>
      <c r="F17" s="115"/>
    </row>
    <row r="18" spans="1:6" ht="12.75">
      <c r="A18" s="114"/>
      <c r="B18" s="114" t="s">
        <v>285</v>
      </c>
      <c r="C18" s="114"/>
      <c r="D18" s="115"/>
      <c r="E18" s="115"/>
      <c r="F18" s="115"/>
    </row>
    <row r="19" spans="1:6" ht="12.75">
      <c r="A19" s="114">
        <v>7</v>
      </c>
      <c r="B19" s="114" t="s">
        <v>286</v>
      </c>
      <c r="C19" s="114">
        <v>224</v>
      </c>
      <c r="D19" s="115"/>
      <c r="E19" s="115"/>
      <c r="F19" s="115"/>
    </row>
    <row r="20" spans="1:6" ht="12.75">
      <c r="A20" s="114">
        <v>8</v>
      </c>
      <c r="B20" s="114" t="s">
        <v>1217</v>
      </c>
      <c r="C20" s="114">
        <v>225</v>
      </c>
      <c r="D20" s="115"/>
      <c r="E20" s="115"/>
      <c r="F20" s="115"/>
    </row>
    <row r="21" spans="1:6" ht="12.75">
      <c r="A21" s="114"/>
      <c r="B21" s="114" t="s">
        <v>165</v>
      </c>
      <c r="C21" s="114"/>
      <c r="D21" s="115"/>
      <c r="E21" s="115"/>
      <c r="F21" s="115"/>
    </row>
    <row r="22" spans="1:6" ht="12.75">
      <c r="A22" s="114"/>
      <c r="B22" s="114" t="s">
        <v>1218</v>
      </c>
      <c r="C22" s="114"/>
      <c r="D22" s="115"/>
      <c r="E22" s="115"/>
      <c r="F22" s="115"/>
    </row>
    <row r="23" spans="1:6" ht="12.75">
      <c r="A23" s="114"/>
      <c r="B23" s="114" t="s">
        <v>1219</v>
      </c>
      <c r="C23" s="114"/>
      <c r="D23" s="115"/>
      <c r="E23" s="115"/>
      <c r="F23" s="115"/>
    </row>
    <row r="24" spans="1:6" ht="12.75">
      <c r="A24" s="114"/>
      <c r="B24" s="114" t="s">
        <v>1220</v>
      </c>
      <c r="C24" s="114"/>
      <c r="D24" s="115"/>
      <c r="E24" s="115"/>
      <c r="F24" s="115"/>
    </row>
    <row r="25" spans="1:6" ht="12.75">
      <c r="A25" s="114">
        <v>9</v>
      </c>
      <c r="B25" s="114" t="s">
        <v>1221</v>
      </c>
      <c r="C25" s="114">
        <v>226</v>
      </c>
      <c r="D25" s="115"/>
      <c r="E25" s="115"/>
      <c r="F25" s="115"/>
    </row>
    <row r="26" spans="1:6" ht="12.75">
      <c r="A26" s="114"/>
      <c r="B26" s="114" t="s">
        <v>1222</v>
      </c>
      <c r="C26" s="114"/>
      <c r="D26" s="115"/>
      <c r="E26" s="115"/>
      <c r="F26" s="115"/>
    </row>
    <row r="27" spans="1:6" ht="12.75">
      <c r="A27" s="114"/>
      <c r="B27" s="114" t="s">
        <v>1223</v>
      </c>
      <c r="C27" s="114"/>
      <c r="D27" s="115"/>
      <c r="E27" s="115"/>
      <c r="F27" s="115"/>
    </row>
    <row r="28" spans="1:6" ht="12.75">
      <c r="A28" s="114"/>
      <c r="B28" s="114" t="s">
        <v>1148</v>
      </c>
      <c r="C28" s="114"/>
      <c r="D28" s="115"/>
      <c r="E28" s="115"/>
      <c r="F28" s="115"/>
    </row>
    <row r="29" spans="1:6" ht="12.75">
      <c r="A29" s="114"/>
      <c r="B29" s="114" t="s">
        <v>1224</v>
      </c>
      <c r="C29" s="114"/>
      <c r="D29" s="115"/>
      <c r="E29" s="115"/>
      <c r="F29" s="115"/>
    </row>
    <row r="30" spans="1:6" ht="12.75">
      <c r="A30" s="114"/>
      <c r="B30" s="114" t="s">
        <v>1197</v>
      </c>
      <c r="C30" s="114"/>
      <c r="D30" s="115"/>
      <c r="E30" s="115"/>
      <c r="F30" s="115"/>
    </row>
    <row r="31" spans="1:6" ht="12.75">
      <c r="A31" s="114"/>
      <c r="B31" s="114" t="s">
        <v>1225</v>
      </c>
      <c r="C31" s="114"/>
      <c r="D31" s="115"/>
      <c r="E31" s="115"/>
      <c r="F31" s="115"/>
    </row>
    <row r="32" spans="1:6" ht="12.75">
      <c r="A32" s="114"/>
      <c r="B32" s="114" t="s">
        <v>1226</v>
      </c>
      <c r="C32" s="114"/>
      <c r="D32" s="115"/>
      <c r="E32" s="115"/>
      <c r="F32" s="115"/>
    </row>
    <row r="33" spans="1:6" ht="12.75">
      <c r="A33" s="114"/>
      <c r="B33" s="114" t="s">
        <v>1227</v>
      </c>
      <c r="C33" s="114"/>
      <c r="D33" s="115"/>
      <c r="E33" s="115"/>
      <c r="F33" s="115"/>
    </row>
    <row r="34" spans="1:6" ht="12.75">
      <c r="A34" s="114"/>
      <c r="B34" s="114" t="s">
        <v>1228</v>
      </c>
      <c r="C34" s="114"/>
      <c r="D34" s="115"/>
      <c r="E34" s="115"/>
      <c r="F34" s="115"/>
    </row>
    <row r="35" spans="1:6" ht="12.75">
      <c r="A35" s="114"/>
      <c r="B35" s="114" t="s">
        <v>1155</v>
      </c>
      <c r="C35" s="114"/>
      <c r="D35" s="115"/>
      <c r="E35" s="115"/>
      <c r="F35" s="115"/>
    </row>
    <row r="36" spans="1:6" ht="12.75">
      <c r="A36" s="114"/>
      <c r="B36" s="114" t="s">
        <v>1229</v>
      </c>
      <c r="C36" s="114"/>
      <c r="D36" s="115"/>
      <c r="E36" s="115"/>
      <c r="F36" s="115"/>
    </row>
    <row r="37" spans="1:6" ht="12.75">
      <c r="A37" s="114"/>
      <c r="B37" s="114" t="s">
        <v>1230</v>
      </c>
      <c r="C37" s="114"/>
      <c r="D37" s="115"/>
      <c r="E37" s="115"/>
      <c r="F37" s="115"/>
    </row>
    <row r="38" spans="1:6" ht="12.75">
      <c r="A38" s="114"/>
      <c r="B38" s="114" t="s">
        <v>1231</v>
      </c>
      <c r="C38" s="114"/>
      <c r="D38" s="115"/>
      <c r="E38" s="115"/>
      <c r="F38" s="115"/>
    </row>
    <row r="39" spans="1:6" ht="12.75">
      <c r="A39" s="114"/>
      <c r="B39" s="114" t="s">
        <v>1232</v>
      </c>
      <c r="C39" s="114"/>
      <c r="D39" s="115"/>
      <c r="E39" s="115"/>
      <c r="F39" s="115"/>
    </row>
    <row r="40" spans="1:6" ht="12.75">
      <c r="A40" s="114"/>
      <c r="B40" s="114" t="s">
        <v>1233</v>
      </c>
      <c r="C40" s="114"/>
      <c r="D40" s="115"/>
      <c r="E40" s="115"/>
      <c r="F40" s="115"/>
    </row>
    <row r="41" spans="1:6" ht="12.75">
      <c r="A41" s="114"/>
      <c r="B41" s="114" t="s">
        <v>1234</v>
      </c>
      <c r="C41" s="114"/>
      <c r="D41" s="115"/>
      <c r="E41" s="115"/>
      <c r="F41" s="115"/>
    </row>
    <row r="42" spans="1:6" ht="12.75">
      <c r="A42" s="114">
        <v>10</v>
      </c>
      <c r="B42" s="117" t="s">
        <v>287</v>
      </c>
      <c r="C42" s="114">
        <v>241</v>
      </c>
      <c r="D42" s="115"/>
      <c r="E42" s="115"/>
      <c r="F42" s="115"/>
    </row>
    <row r="43" spans="1:6" ht="25.5">
      <c r="A43" s="114">
        <v>11</v>
      </c>
      <c r="B43" s="117" t="s">
        <v>288</v>
      </c>
      <c r="C43" s="114">
        <v>242</v>
      </c>
      <c r="D43" s="115"/>
      <c r="E43" s="115"/>
      <c r="F43" s="115"/>
    </row>
    <row r="44" spans="1:6" ht="12.75">
      <c r="A44" s="114">
        <v>12</v>
      </c>
      <c r="B44" s="117" t="s">
        <v>1235</v>
      </c>
      <c r="C44" s="114">
        <v>263</v>
      </c>
      <c r="D44" s="115"/>
      <c r="E44" s="115"/>
      <c r="F44" s="115"/>
    </row>
    <row r="45" spans="1:6" ht="12.75">
      <c r="A45" s="116">
        <v>13</v>
      </c>
      <c r="B45" s="116" t="s">
        <v>289</v>
      </c>
      <c r="C45" s="116">
        <v>262</v>
      </c>
      <c r="D45" s="116"/>
      <c r="E45" s="116"/>
      <c r="F45" s="116"/>
    </row>
    <row r="46" spans="1:6" ht="12.75">
      <c r="A46" s="116">
        <v>14</v>
      </c>
      <c r="B46" s="116" t="s">
        <v>689</v>
      </c>
      <c r="C46" s="116">
        <v>290</v>
      </c>
      <c r="D46" s="116"/>
      <c r="E46" s="116"/>
      <c r="F46" s="116"/>
    </row>
    <row r="47" spans="1:6" ht="12.75">
      <c r="A47" s="114"/>
      <c r="B47" s="114" t="s">
        <v>1236</v>
      </c>
      <c r="C47" s="114"/>
      <c r="D47" s="115"/>
      <c r="E47" s="115"/>
      <c r="F47" s="115"/>
    </row>
    <row r="48" spans="1:6" ht="12.75">
      <c r="A48" s="114"/>
      <c r="B48" s="114" t="s">
        <v>1237</v>
      </c>
      <c r="C48" s="114"/>
      <c r="D48" s="115"/>
      <c r="E48" s="115"/>
      <c r="F48" s="115"/>
    </row>
    <row r="49" spans="1:6" ht="12.75">
      <c r="A49" s="114"/>
      <c r="B49" s="114" t="s">
        <v>1238</v>
      </c>
      <c r="C49" s="114"/>
      <c r="D49" s="115"/>
      <c r="E49" s="115"/>
      <c r="F49" s="115"/>
    </row>
    <row r="50" spans="1:6" ht="12.75">
      <c r="A50" s="114"/>
      <c r="B50" s="114" t="s">
        <v>1239</v>
      </c>
      <c r="C50" s="114"/>
      <c r="D50" s="115"/>
      <c r="E50" s="115"/>
      <c r="F50" s="115"/>
    </row>
    <row r="51" spans="1:6" ht="12.75">
      <c r="A51" s="114"/>
      <c r="B51" s="114" t="s">
        <v>1240</v>
      </c>
      <c r="C51" s="114"/>
      <c r="D51" s="115"/>
      <c r="E51" s="115"/>
      <c r="F51" s="115"/>
    </row>
    <row r="52" spans="1:6" ht="12.75">
      <c r="A52" s="114"/>
      <c r="B52" s="114" t="s">
        <v>1241</v>
      </c>
      <c r="C52" s="114"/>
      <c r="D52" s="115"/>
      <c r="E52" s="115"/>
      <c r="F52" s="115"/>
    </row>
    <row r="53" spans="1:6" ht="12.75">
      <c r="A53" s="116">
        <v>15</v>
      </c>
      <c r="B53" s="116" t="s">
        <v>305</v>
      </c>
      <c r="C53" s="116">
        <v>310</v>
      </c>
      <c r="D53" s="116"/>
      <c r="E53" s="116"/>
      <c r="F53" s="116"/>
    </row>
    <row r="54" spans="1:6" ht="12.75">
      <c r="A54" s="114"/>
      <c r="B54" s="114" t="s">
        <v>306</v>
      </c>
      <c r="C54" s="114"/>
      <c r="D54" s="115"/>
      <c r="E54" s="115"/>
      <c r="F54" s="115"/>
    </row>
    <row r="55" spans="1:6" ht="12.75">
      <c r="A55" s="114"/>
      <c r="B55" s="114" t="s">
        <v>307</v>
      </c>
      <c r="C55" s="114"/>
      <c r="D55" s="115"/>
      <c r="E55" s="115"/>
      <c r="F55" s="115"/>
    </row>
    <row r="56" spans="1:6" ht="12.75">
      <c r="A56" s="114"/>
      <c r="B56" s="114" t="s">
        <v>308</v>
      </c>
      <c r="C56" s="114"/>
      <c r="D56" s="115"/>
      <c r="E56" s="115"/>
      <c r="F56" s="115"/>
    </row>
    <row r="57" spans="1:6" ht="12.75">
      <c r="A57" s="116">
        <v>16</v>
      </c>
      <c r="B57" s="116" t="s">
        <v>309</v>
      </c>
      <c r="C57" s="116">
        <v>340</v>
      </c>
      <c r="D57" s="116"/>
      <c r="E57" s="116"/>
      <c r="F57" s="116"/>
    </row>
    <row r="58" spans="1:6" ht="12.75">
      <c r="A58" s="114"/>
      <c r="B58" s="114" t="s">
        <v>1242</v>
      </c>
      <c r="C58" s="114"/>
      <c r="D58" s="115"/>
      <c r="E58" s="115"/>
      <c r="F58" s="115"/>
    </row>
    <row r="59" spans="1:6" ht="12.75">
      <c r="A59" s="114"/>
      <c r="B59" s="114" t="s">
        <v>310</v>
      </c>
      <c r="C59" s="114"/>
      <c r="D59" s="115"/>
      <c r="E59" s="115"/>
      <c r="F59" s="115"/>
    </row>
    <row r="60" spans="1:6" ht="12.75">
      <c r="A60" s="114"/>
      <c r="B60" s="114" t="s">
        <v>641</v>
      </c>
      <c r="C60" s="114"/>
      <c r="D60" s="115"/>
      <c r="E60" s="115"/>
      <c r="F60" s="115"/>
    </row>
    <row r="61" spans="1:6" ht="12.75">
      <c r="A61" s="114"/>
      <c r="B61" s="114" t="s">
        <v>311</v>
      </c>
      <c r="C61" s="114"/>
      <c r="D61" s="115"/>
      <c r="E61" s="115"/>
      <c r="F61" s="115"/>
    </row>
    <row r="62" spans="1:6" ht="12.75">
      <c r="A62" s="114"/>
      <c r="B62" s="114" t="s">
        <v>251</v>
      </c>
      <c r="C62" s="114"/>
      <c r="D62" s="115"/>
      <c r="E62" s="115"/>
      <c r="F62" s="115"/>
    </row>
    <row r="63" spans="1:6" ht="12.75">
      <c r="A63" s="114"/>
      <c r="B63" s="114" t="s">
        <v>312</v>
      </c>
      <c r="C63" s="114"/>
      <c r="D63" s="115"/>
      <c r="E63" s="115"/>
      <c r="F63" s="115"/>
    </row>
    <row r="64" spans="1:6" ht="12.75">
      <c r="A64" s="118"/>
      <c r="B64" s="119" t="s">
        <v>962</v>
      </c>
      <c r="C64" s="118"/>
      <c r="D64" s="120"/>
      <c r="E64" s="120"/>
      <c r="F64" s="120"/>
    </row>
    <row r="65" spans="2:6" ht="12.75">
      <c r="B65" t="s">
        <v>963</v>
      </c>
      <c r="C65" s="119"/>
      <c r="D65" s="119"/>
      <c r="E65" s="119"/>
      <c r="F65" s="119"/>
    </row>
    <row r="66" spans="3:6" ht="12.75">
      <c r="C66" s="119"/>
      <c r="D66" s="119"/>
      <c r="E66" s="119"/>
      <c r="F66" s="119"/>
    </row>
    <row r="67" spans="2:6" ht="12.75">
      <c r="B67" s="119"/>
      <c r="C67" s="119"/>
      <c r="D67" s="119"/>
      <c r="E67" s="119"/>
      <c r="F67" s="119"/>
    </row>
    <row r="68" spans="2:6" ht="12.75">
      <c r="B68" s="119"/>
      <c r="C68" s="119"/>
      <c r="D68" s="119"/>
      <c r="E68" s="119"/>
      <c r="F68" s="119"/>
    </row>
  </sheetData>
  <sheetProtection/>
  <mergeCells count="2">
    <mergeCell ref="A1:F1"/>
    <mergeCell ref="A2:F2"/>
  </mergeCells>
  <printOptions/>
  <pageMargins left="0.62" right="0.18" top="0.25" bottom="0.23" header="0.17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8"/>
  <sheetViews>
    <sheetView view="pageBreakPreview" zoomScaleSheetLayoutView="100" zoomScalePageLayoutView="0" workbookViewId="0" topLeftCell="A19">
      <selection activeCell="C27" sqref="C27"/>
    </sheetView>
  </sheetViews>
  <sheetFormatPr defaultColWidth="9.140625" defaultRowHeight="12.75"/>
  <cols>
    <col min="1" max="1" width="4.00390625" style="0" customWidth="1"/>
    <col min="2" max="2" width="41.28125" style="0" customWidth="1"/>
    <col min="3" max="3" width="21.140625" style="0" customWidth="1"/>
    <col min="4" max="4" width="15.8515625" style="0" customWidth="1"/>
    <col min="5" max="5" width="14.00390625" style="0" customWidth="1"/>
  </cols>
  <sheetData>
    <row r="1" spans="1:5" ht="13.5" customHeight="1">
      <c r="A1" s="24"/>
      <c r="B1" s="25" t="s">
        <v>313</v>
      </c>
      <c r="C1" s="26" t="s">
        <v>1000</v>
      </c>
      <c r="D1" s="27" t="s">
        <v>735</v>
      </c>
      <c r="E1" s="28">
        <v>503177</v>
      </c>
    </row>
    <row r="2" spans="1:5" ht="15.75" customHeight="1">
      <c r="A2" s="312" t="s">
        <v>455</v>
      </c>
      <c r="B2" s="313"/>
      <c r="C2" s="313"/>
      <c r="D2" s="313"/>
      <c r="E2" s="313"/>
    </row>
    <row r="3" spans="1:5" ht="11.25" customHeight="1">
      <c r="A3" s="314" t="s">
        <v>966</v>
      </c>
      <c r="B3" s="315"/>
      <c r="C3" s="315"/>
      <c r="D3" s="315"/>
      <c r="E3" s="315"/>
    </row>
    <row r="4" spans="1:5" ht="39" customHeight="1">
      <c r="A4" s="3" t="s">
        <v>969</v>
      </c>
      <c r="B4" s="7" t="s">
        <v>977</v>
      </c>
      <c r="C4" s="8" t="s">
        <v>456</v>
      </c>
      <c r="D4" s="8" t="s">
        <v>457</v>
      </c>
      <c r="E4" s="3" t="s">
        <v>459</v>
      </c>
    </row>
    <row r="5" spans="1:5" ht="32.25">
      <c r="A5" s="9" t="s">
        <v>736</v>
      </c>
      <c r="B5" s="9" t="s">
        <v>484</v>
      </c>
      <c r="C5" s="10" t="s">
        <v>460</v>
      </c>
      <c r="D5" s="11">
        <f>D6+D7+D8</f>
        <v>0</v>
      </c>
      <c r="E5" s="12"/>
    </row>
    <row r="6" spans="1:5" ht="12.75">
      <c r="A6" s="2" t="s">
        <v>737</v>
      </c>
      <c r="B6" s="2" t="s">
        <v>516</v>
      </c>
      <c r="C6" s="13"/>
      <c r="D6" s="14"/>
      <c r="E6" s="15"/>
    </row>
    <row r="7" spans="1:5" ht="12.75" customHeight="1">
      <c r="A7" s="2" t="s">
        <v>741</v>
      </c>
      <c r="B7" s="2" t="s">
        <v>461</v>
      </c>
      <c r="C7" s="13"/>
      <c r="D7" s="14"/>
      <c r="E7" s="15"/>
    </row>
    <row r="8" spans="1:5" ht="12.75">
      <c r="A8" s="2" t="s">
        <v>742</v>
      </c>
      <c r="B8" s="2" t="s">
        <v>462</v>
      </c>
      <c r="C8" s="13"/>
      <c r="D8" s="14"/>
      <c r="E8" s="15"/>
    </row>
    <row r="9" spans="1:5" ht="21.75">
      <c r="A9" s="9" t="s">
        <v>743</v>
      </c>
      <c r="B9" s="9" t="s">
        <v>517</v>
      </c>
      <c r="C9" s="10" t="s">
        <v>460</v>
      </c>
      <c r="D9" s="11">
        <f>D10+D11</f>
        <v>0</v>
      </c>
      <c r="E9" s="12"/>
    </row>
    <row r="10" spans="1:5" ht="21.75">
      <c r="A10" s="2" t="s">
        <v>744</v>
      </c>
      <c r="B10" s="2" t="s">
        <v>518</v>
      </c>
      <c r="C10" s="13"/>
      <c r="D10" s="14"/>
      <c r="E10" s="15"/>
    </row>
    <row r="11" spans="1:5" ht="21.75">
      <c r="A11" s="2" t="s">
        <v>745</v>
      </c>
      <c r="B11" s="2" t="s">
        <v>519</v>
      </c>
      <c r="C11" s="13"/>
      <c r="D11" s="14"/>
      <c r="E11" s="15"/>
    </row>
    <row r="12" spans="1:5" ht="32.25">
      <c r="A12" s="9" t="s">
        <v>749</v>
      </c>
      <c r="B12" s="9" t="s">
        <v>748</v>
      </c>
      <c r="C12" s="10" t="s">
        <v>460</v>
      </c>
      <c r="D12" s="11">
        <f>D13+D14</f>
        <v>0</v>
      </c>
      <c r="E12" s="12"/>
    </row>
    <row r="13" spans="1:5" ht="32.25">
      <c r="A13" s="2" t="s">
        <v>520</v>
      </c>
      <c r="B13" s="2" t="s">
        <v>521</v>
      </c>
      <c r="C13" s="13"/>
      <c r="D13" s="14"/>
      <c r="E13" s="15"/>
    </row>
    <row r="14" spans="1:5" ht="12.75">
      <c r="A14" s="2" t="s">
        <v>750</v>
      </c>
      <c r="B14" s="2" t="s">
        <v>522</v>
      </c>
      <c r="C14" s="13"/>
      <c r="D14" s="14"/>
      <c r="E14" s="15"/>
    </row>
    <row r="15" spans="1:5" ht="32.25">
      <c r="A15" s="9" t="s">
        <v>752</v>
      </c>
      <c r="B15" s="9" t="s">
        <v>751</v>
      </c>
      <c r="C15" s="10" t="s">
        <v>460</v>
      </c>
      <c r="D15" s="11">
        <f>D16+D17+D18+D19</f>
        <v>0</v>
      </c>
      <c r="E15" s="12"/>
    </row>
    <row r="16" spans="1:5" ht="42.75">
      <c r="A16" s="2" t="s">
        <v>753</v>
      </c>
      <c r="B16" s="2" t="s">
        <v>523</v>
      </c>
      <c r="C16" s="13"/>
      <c r="D16" s="14"/>
      <c r="E16" s="15"/>
    </row>
    <row r="17" spans="1:5" ht="32.25">
      <c r="A17" s="2" t="s">
        <v>754</v>
      </c>
      <c r="B17" s="2" t="s">
        <v>524</v>
      </c>
      <c r="C17" s="13"/>
      <c r="D17" s="14"/>
      <c r="E17" s="15"/>
    </row>
    <row r="18" spans="1:5" ht="21.75">
      <c r="A18" s="2" t="s">
        <v>755</v>
      </c>
      <c r="B18" s="2" t="s">
        <v>525</v>
      </c>
      <c r="C18" s="13"/>
      <c r="D18" s="14"/>
      <c r="E18" s="15"/>
    </row>
    <row r="19" spans="1:5" ht="21.75">
      <c r="A19" s="2" t="s">
        <v>756</v>
      </c>
      <c r="B19" s="2" t="s">
        <v>526</v>
      </c>
      <c r="C19" s="13"/>
      <c r="D19" s="14"/>
      <c r="E19" s="15"/>
    </row>
    <row r="20" spans="1:5" ht="21.75">
      <c r="A20" s="9">
        <v>50</v>
      </c>
      <c r="B20" s="9" t="s">
        <v>757</v>
      </c>
      <c r="C20" s="10"/>
      <c r="D20" s="16"/>
      <c r="E20" s="12"/>
    </row>
    <row r="21" spans="1:5" ht="12.75">
      <c r="A21" s="9" t="s">
        <v>759</v>
      </c>
      <c r="B21" s="9" t="s">
        <v>758</v>
      </c>
      <c r="C21" s="10"/>
      <c r="D21" s="16"/>
      <c r="E21" s="12"/>
    </row>
    <row r="22" spans="1:5" ht="21.75">
      <c r="A22" s="9" t="s">
        <v>761</v>
      </c>
      <c r="B22" s="9" t="s">
        <v>760</v>
      </c>
      <c r="C22" s="10" t="s">
        <v>460</v>
      </c>
      <c r="D22" s="11">
        <f>D23+D24+D25</f>
        <v>34967.94</v>
      </c>
      <c r="E22" s="12"/>
    </row>
    <row r="23" spans="1:5" ht="32.25">
      <c r="A23" s="2" t="s">
        <v>762</v>
      </c>
      <c r="B23" s="2" t="s">
        <v>527</v>
      </c>
      <c r="C23" s="13"/>
      <c r="D23" s="14">
        <f>отчет!E1097-'информационные технологии)'!D25</f>
        <v>17975.940000000002</v>
      </c>
      <c r="E23" s="15"/>
    </row>
    <row r="24" spans="1:5" ht="21.75">
      <c r="A24" s="2" t="s">
        <v>763</v>
      </c>
      <c r="B24" s="2" t="s">
        <v>528</v>
      </c>
      <c r="C24" s="13"/>
      <c r="D24" s="14"/>
      <c r="E24" s="15"/>
    </row>
    <row r="25" spans="1:5" ht="12.75">
      <c r="A25" s="2" t="s">
        <v>764</v>
      </c>
      <c r="B25" s="2" t="s">
        <v>529</v>
      </c>
      <c r="C25" s="13" t="s">
        <v>965</v>
      </c>
      <c r="D25" s="14">
        <v>16992</v>
      </c>
      <c r="E25" s="15"/>
    </row>
    <row r="26" spans="1:5" ht="32.25">
      <c r="A26" s="9" t="s">
        <v>767</v>
      </c>
      <c r="B26" s="9" t="s">
        <v>766</v>
      </c>
      <c r="C26" s="10" t="s">
        <v>460</v>
      </c>
      <c r="D26" s="11">
        <f>D27+D28</f>
        <v>0</v>
      </c>
      <c r="E26" s="12"/>
    </row>
    <row r="27" spans="1:5" ht="32.25">
      <c r="A27" s="2" t="s">
        <v>768</v>
      </c>
      <c r="B27" s="2" t="s">
        <v>530</v>
      </c>
      <c r="C27" s="13"/>
      <c r="D27" s="14"/>
      <c r="E27" s="15"/>
    </row>
    <row r="28" spans="1:5" ht="22.5" customHeight="1">
      <c r="A28" s="2" t="s">
        <v>769</v>
      </c>
      <c r="B28" s="2" t="s">
        <v>531</v>
      </c>
      <c r="C28" s="13"/>
      <c r="D28" s="14"/>
      <c r="E28" s="15"/>
    </row>
    <row r="29" spans="1:5" ht="32.25">
      <c r="A29" s="9" t="s">
        <v>771</v>
      </c>
      <c r="B29" s="9" t="s">
        <v>770</v>
      </c>
      <c r="C29" s="10" t="s">
        <v>460</v>
      </c>
      <c r="D29" s="11">
        <f>D30+D31+D32</f>
        <v>0</v>
      </c>
      <c r="E29" s="12"/>
    </row>
    <row r="30" spans="1:5" ht="12.75">
      <c r="A30" s="2" t="s">
        <v>772</v>
      </c>
      <c r="B30" s="2" t="s">
        <v>532</v>
      </c>
      <c r="C30" s="13"/>
      <c r="D30" s="14"/>
      <c r="E30" s="15"/>
    </row>
    <row r="31" spans="1:5" ht="21.75">
      <c r="A31" s="2" t="s">
        <v>773</v>
      </c>
      <c r="B31" s="2" t="s">
        <v>533</v>
      </c>
      <c r="C31" s="13"/>
      <c r="D31" s="14"/>
      <c r="E31" s="15"/>
    </row>
    <row r="32" spans="1:5" ht="21.75">
      <c r="A32" s="2" t="s">
        <v>774</v>
      </c>
      <c r="B32" s="2" t="s">
        <v>534</v>
      </c>
      <c r="C32" s="13"/>
      <c r="D32" s="14"/>
      <c r="E32" s="15"/>
    </row>
    <row r="33" spans="1:5" ht="21.75">
      <c r="A33" s="9" t="s">
        <v>776</v>
      </c>
      <c r="B33" s="9" t="s">
        <v>775</v>
      </c>
      <c r="C33" s="10" t="s">
        <v>460</v>
      </c>
      <c r="D33" s="16"/>
      <c r="E33" s="12"/>
    </row>
    <row r="34" spans="1:5" ht="12.75">
      <c r="A34" s="17" t="s">
        <v>777</v>
      </c>
      <c r="B34" s="17" t="s">
        <v>535</v>
      </c>
      <c r="C34" s="18" t="s">
        <v>460</v>
      </c>
      <c r="D34" s="19">
        <f>D5+D9+D12+D15+D20+D21+D22+D26+D29+D33</f>
        <v>34967.94</v>
      </c>
      <c r="E34" s="20"/>
    </row>
    <row r="35" spans="1:5" ht="12.75">
      <c r="A35" s="21"/>
      <c r="B35" s="21" t="s">
        <v>536</v>
      </c>
      <c r="C35" s="22" t="s">
        <v>958</v>
      </c>
      <c r="D35" s="23"/>
      <c r="E35" s="22"/>
    </row>
    <row r="36" spans="1:5" ht="12.75">
      <c r="A36" s="21"/>
      <c r="B36" s="21"/>
      <c r="C36" s="22"/>
      <c r="D36" s="23"/>
      <c r="E36" s="22"/>
    </row>
    <row r="37" spans="1:5" ht="12.75">
      <c r="A37" s="21"/>
      <c r="B37" s="21" t="s">
        <v>786</v>
      </c>
      <c r="C37" s="22" t="s">
        <v>959</v>
      </c>
      <c r="D37" s="23"/>
      <c r="E37" s="22"/>
    </row>
    <row r="38" spans="1:3" ht="12.75">
      <c r="A38" s="5"/>
      <c r="B38" s="6"/>
      <c r="C38" s="6"/>
    </row>
    <row r="39" spans="1:3" ht="12.75">
      <c r="A39" s="5"/>
      <c r="B39" s="6"/>
      <c r="C39" s="6"/>
    </row>
    <row r="40" spans="1:3" ht="12.75">
      <c r="A40" s="5"/>
      <c r="B40" s="6"/>
      <c r="C40" s="6"/>
    </row>
    <row r="41" spans="1:3" ht="12.75">
      <c r="A41" s="5"/>
      <c r="B41" s="6"/>
      <c r="C41" s="6"/>
    </row>
    <row r="42" spans="1:3" ht="12.75">
      <c r="A42" s="5"/>
      <c r="B42" s="6"/>
      <c r="C42" s="6"/>
    </row>
    <row r="43" spans="1:3" ht="12.75">
      <c r="A43" s="5"/>
      <c r="B43" s="6"/>
      <c r="C43" s="6"/>
    </row>
    <row r="44" spans="1:3" ht="12.75">
      <c r="A44" s="5"/>
      <c r="B44" s="6"/>
      <c r="C44" s="6"/>
    </row>
    <row r="45" spans="1:3" ht="12.75">
      <c r="A45" s="5"/>
      <c r="B45" s="6"/>
      <c r="C45" s="6"/>
    </row>
    <row r="46" spans="1:3" ht="12.75">
      <c r="A46" s="5"/>
      <c r="B46" s="6"/>
      <c r="C46" s="6"/>
    </row>
    <row r="47" spans="1:3" ht="12.75">
      <c r="A47" s="5"/>
      <c r="B47" s="6"/>
      <c r="C47" s="6"/>
    </row>
    <row r="48" spans="1:3" ht="12.75">
      <c r="A48" s="5"/>
      <c r="B48" s="6"/>
      <c r="C48" s="6"/>
    </row>
    <row r="49" spans="1:3" ht="12.75">
      <c r="A49" s="5"/>
      <c r="B49" s="6"/>
      <c r="C49" s="6"/>
    </row>
    <row r="50" spans="1:3" ht="12.75">
      <c r="A50" s="5"/>
      <c r="B50" s="6"/>
      <c r="C50" s="6"/>
    </row>
    <row r="51" spans="1:3" ht="12.75">
      <c r="A51" s="5"/>
      <c r="B51" s="6"/>
      <c r="C51" s="6"/>
    </row>
    <row r="52" spans="1:3" ht="12.75">
      <c r="A52" s="5"/>
      <c r="B52" s="6"/>
      <c r="C52" s="6"/>
    </row>
    <row r="53" spans="1:3" ht="12.75">
      <c r="A53" s="5"/>
      <c r="B53" s="6"/>
      <c r="C53" s="6"/>
    </row>
    <row r="54" spans="1:3" ht="12.75">
      <c r="A54" s="5"/>
      <c r="B54" s="6"/>
      <c r="C54" s="6"/>
    </row>
    <row r="55" spans="1:3" ht="12.75">
      <c r="A55" s="5"/>
      <c r="B55" s="6"/>
      <c r="C55" s="6"/>
    </row>
    <row r="56" spans="1:3" ht="12.75">
      <c r="A56" s="5"/>
      <c r="B56" s="6"/>
      <c r="C56" s="6"/>
    </row>
    <row r="57" spans="1:3" ht="12.75">
      <c r="A57" s="5"/>
      <c r="B57" s="6"/>
      <c r="C57" s="6"/>
    </row>
    <row r="58" spans="1:3" ht="12.75">
      <c r="A58" s="5"/>
      <c r="B58" s="6"/>
      <c r="C58" s="6"/>
    </row>
    <row r="59" spans="1:3" ht="12.75">
      <c r="A59" s="5"/>
      <c r="B59" s="6"/>
      <c r="C59" s="6"/>
    </row>
    <row r="60" spans="1:3" ht="12.75">
      <c r="A60" s="5"/>
      <c r="B60" s="6"/>
      <c r="C60" s="6"/>
    </row>
    <row r="61" spans="1:3" ht="12.75">
      <c r="A61" s="5"/>
      <c r="B61" s="6"/>
      <c r="C61" s="6"/>
    </row>
    <row r="62" spans="1:3" ht="12.75">
      <c r="A62" s="5"/>
      <c r="B62" s="6"/>
      <c r="C62" s="6"/>
    </row>
    <row r="63" spans="1:3" ht="12.75">
      <c r="A63" s="5"/>
      <c r="B63" s="6"/>
      <c r="C63" s="6"/>
    </row>
    <row r="64" spans="1:3" ht="12.75">
      <c r="A64" s="5"/>
      <c r="B64" s="6"/>
      <c r="C64" s="6"/>
    </row>
    <row r="65" spans="1:3" ht="12.75">
      <c r="A65" s="5"/>
      <c r="B65" s="6"/>
      <c r="C65" s="6"/>
    </row>
    <row r="66" spans="1:3" ht="12.75">
      <c r="A66" s="5"/>
      <c r="B66" s="6"/>
      <c r="C66" s="6"/>
    </row>
    <row r="67" spans="1:3" ht="12.75">
      <c r="A67" s="5"/>
      <c r="B67" s="6"/>
      <c r="C67" s="6"/>
    </row>
    <row r="68" spans="1:3" ht="12.75">
      <c r="A68" s="5"/>
      <c r="B68" s="6"/>
      <c r="C68" s="6"/>
    </row>
    <row r="69" spans="1:3" ht="12.75">
      <c r="A69" s="5"/>
      <c r="B69" s="6"/>
      <c r="C69" s="6"/>
    </row>
    <row r="70" spans="1:3" ht="12.75">
      <c r="A70" s="5"/>
      <c r="B70" s="6"/>
      <c r="C70" s="6"/>
    </row>
    <row r="71" spans="1:3" ht="12.75">
      <c r="A71" s="5"/>
      <c r="B71" s="6"/>
      <c r="C71" s="6"/>
    </row>
    <row r="72" spans="1:3" ht="12.75">
      <c r="A72" s="5"/>
      <c r="B72" s="6"/>
      <c r="C72" s="6"/>
    </row>
    <row r="73" spans="1:3" ht="12.75">
      <c r="A73" s="5"/>
      <c r="B73" s="6"/>
      <c r="C73" s="6"/>
    </row>
    <row r="74" spans="1:3" ht="12.75">
      <c r="A74" s="5"/>
      <c r="B74" s="6"/>
      <c r="C74" s="6"/>
    </row>
    <row r="75" spans="1:3" ht="12.75">
      <c r="A75" s="5"/>
      <c r="B75" s="6"/>
      <c r="C75" s="6"/>
    </row>
    <row r="76" spans="1:3" ht="12.75">
      <c r="A76" s="5"/>
      <c r="B76" s="6"/>
      <c r="C76" s="6"/>
    </row>
    <row r="77" spans="1:3" ht="12.75">
      <c r="A77" s="5"/>
      <c r="B77" s="6"/>
      <c r="C77" s="6"/>
    </row>
    <row r="78" spans="1:3" ht="12.75">
      <c r="A78" s="5"/>
      <c r="B78" s="6"/>
      <c r="C78" s="6"/>
    </row>
    <row r="79" spans="1:3" ht="12.75">
      <c r="A79" s="5"/>
      <c r="B79" s="6"/>
      <c r="C79" s="6"/>
    </row>
    <row r="80" spans="2:3" ht="12.75">
      <c r="B80" s="6"/>
      <c r="C80" s="6"/>
    </row>
    <row r="81" spans="2:3" ht="12.75">
      <c r="B81" s="6"/>
      <c r="C81" s="6"/>
    </row>
    <row r="82" spans="2:3" ht="12.75">
      <c r="B82" s="6"/>
      <c r="C82" s="6"/>
    </row>
    <row r="83" spans="2:3" ht="12.75">
      <c r="B83" s="6"/>
      <c r="C83" s="6"/>
    </row>
    <row r="84" spans="2:3" ht="12.75">
      <c r="B84" s="6"/>
      <c r="C84" s="6"/>
    </row>
    <row r="85" spans="2:3" ht="12.75">
      <c r="B85" s="6"/>
      <c r="C85" s="6"/>
    </row>
    <row r="86" spans="2:3" ht="12.75">
      <c r="B86" s="6"/>
      <c r="C86" s="6"/>
    </row>
    <row r="87" spans="2:3" ht="12.75">
      <c r="B87" s="6"/>
      <c r="C87" s="6"/>
    </row>
    <row r="88" spans="2:3" ht="12.75">
      <c r="B88" s="6"/>
      <c r="C88" s="6"/>
    </row>
    <row r="89" spans="2:3" ht="12.75">
      <c r="B89" s="6"/>
      <c r="C89" s="6"/>
    </row>
    <row r="90" spans="2:3" ht="12.75">
      <c r="B90" s="6"/>
      <c r="C90" s="6"/>
    </row>
    <row r="91" spans="2:3" ht="12.75">
      <c r="B91" s="6"/>
      <c r="C91" s="6"/>
    </row>
    <row r="92" spans="2:3" ht="12.75">
      <c r="B92" s="6"/>
      <c r="C92" s="6"/>
    </row>
    <row r="93" spans="2:3" ht="12.75">
      <c r="B93" s="6"/>
      <c r="C93" s="6"/>
    </row>
    <row r="94" spans="2:3" ht="12.75">
      <c r="B94" s="6"/>
      <c r="C94" s="6"/>
    </row>
    <row r="95" spans="2:3" ht="12.75">
      <c r="B95" s="6"/>
      <c r="C95" s="6"/>
    </row>
    <row r="96" spans="2:3" ht="12.75">
      <c r="B96" s="6"/>
      <c r="C96" s="6"/>
    </row>
    <row r="97" spans="2:3" ht="12.75">
      <c r="B97" s="6"/>
      <c r="C97" s="6"/>
    </row>
    <row r="98" spans="2:3" ht="12.75">
      <c r="B98" s="6"/>
      <c r="C98" s="6"/>
    </row>
    <row r="99" spans="2:3" ht="12.75">
      <c r="B99" s="6"/>
      <c r="C99" s="6"/>
    </row>
    <row r="100" spans="2:3" ht="12.75">
      <c r="B100" s="6"/>
      <c r="C100" s="6"/>
    </row>
    <row r="101" spans="2:3" ht="12.75">
      <c r="B101" s="6"/>
      <c r="C101" s="6"/>
    </row>
    <row r="102" spans="2:3" ht="12.75">
      <c r="B102" s="6"/>
      <c r="C102" s="6"/>
    </row>
    <row r="103" spans="2:3" ht="12.75">
      <c r="B103" s="6"/>
      <c r="C103" s="6"/>
    </row>
    <row r="104" spans="2:3" ht="12.75">
      <c r="B104" s="6"/>
      <c r="C104" s="6"/>
    </row>
    <row r="105" spans="2:3" ht="12.75">
      <c r="B105" s="6"/>
      <c r="C105" s="6"/>
    </row>
    <row r="106" spans="2:3" ht="12.75">
      <c r="B106" s="6"/>
      <c r="C106" s="6"/>
    </row>
    <row r="107" spans="2:3" ht="12.75">
      <c r="B107" s="6"/>
      <c r="C107" s="6"/>
    </row>
    <row r="108" spans="2:3" ht="12.75">
      <c r="B108" s="6"/>
      <c r="C108" s="6"/>
    </row>
    <row r="109" spans="2:3" ht="12.75">
      <c r="B109" s="6"/>
      <c r="C109" s="6"/>
    </row>
    <row r="110" spans="2:3" ht="12.75">
      <c r="B110" s="6"/>
      <c r="C110" s="6"/>
    </row>
    <row r="111" spans="2:3" ht="12.75">
      <c r="B111" s="6"/>
      <c r="C111" s="6"/>
    </row>
    <row r="112" spans="2:3" ht="12.75">
      <c r="B112" s="6"/>
      <c r="C112" s="6"/>
    </row>
    <row r="113" spans="2:3" ht="12.75">
      <c r="B113" s="6"/>
      <c r="C113" s="6"/>
    </row>
    <row r="114" spans="2:3" ht="12.75">
      <c r="B114" s="6"/>
      <c r="C114" s="6"/>
    </row>
    <row r="115" spans="2:3" ht="12.75">
      <c r="B115" s="6"/>
      <c r="C115" s="6"/>
    </row>
    <row r="116" spans="2:3" ht="12.75">
      <c r="B116" s="6"/>
      <c r="C116" s="6"/>
    </row>
    <row r="117" spans="2:3" ht="12.75">
      <c r="B117" s="6"/>
      <c r="C117" s="6"/>
    </row>
    <row r="118" spans="2:3" ht="12.75">
      <c r="B118" s="6"/>
      <c r="C118" s="6"/>
    </row>
    <row r="119" spans="2:3" ht="12.75">
      <c r="B119" s="6"/>
      <c r="C119" s="6"/>
    </row>
    <row r="120" spans="2:3" ht="12.75">
      <c r="B120" s="6"/>
      <c r="C120" s="6"/>
    </row>
    <row r="121" spans="2:3" ht="12.75">
      <c r="B121" s="6"/>
      <c r="C121" s="6"/>
    </row>
    <row r="122" spans="2:3" ht="12.75">
      <c r="B122" s="6"/>
      <c r="C122" s="6"/>
    </row>
    <row r="123" spans="2:3" ht="12.75">
      <c r="B123" s="6"/>
      <c r="C123" s="6"/>
    </row>
    <row r="124" spans="2:3" ht="12.75">
      <c r="B124" s="6"/>
      <c r="C124" s="6"/>
    </row>
    <row r="125" spans="2:3" ht="12.75">
      <c r="B125" s="6"/>
      <c r="C125" s="6"/>
    </row>
    <row r="126" spans="2:3" ht="12.75">
      <c r="B126" s="6"/>
      <c r="C126" s="6"/>
    </row>
    <row r="127" spans="2:3" ht="12.75">
      <c r="B127" s="6"/>
      <c r="C127" s="6"/>
    </row>
    <row r="128" spans="2:3" ht="12.75">
      <c r="B128" s="6"/>
      <c r="C128" s="6"/>
    </row>
    <row r="129" spans="2:3" ht="12.75">
      <c r="B129" s="6"/>
      <c r="C129" s="6"/>
    </row>
    <row r="130" spans="2:3" ht="12.75">
      <c r="B130" s="6"/>
      <c r="C130" s="6"/>
    </row>
    <row r="131" spans="2:3" ht="12.75">
      <c r="B131" s="6"/>
      <c r="C131" s="6"/>
    </row>
    <row r="132" spans="2:3" ht="12.75">
      <c r="B132" s="6"/>
      <c r="C132" s="6"/>
    </row>
    <row r="133" spans="2:3" ht="12.75">
      <c r="B133" s="6"/>
      <c r="C133" s="6"/>
    </row>
    <row r="134" spans="2:3" ht="12.75">
      <c r="B134" s="6"/>
      <c r="C134" s="6"/>
    </row>
    <row r="135" spans="2:3" ht="12.75">
      <c r="B135" s="6"/>
      <c r="C135" s="6"/>
    </row>
    <row r="136" spans="2:3" ht="12.75">
      <c r="B136" s="6"/>
      <c r="C136" s="6"/>
    </row>
    <row r="137" spans="2:3" ht="12.75">
      <c r="B137" s="6"/>
      <c r="C137" s="6"/>
    </row>
    <row r="138" spans="2:3" ht="12.75">
      <c r="B138" s="6"/>
      <c r="C138" s="6"/>
    </row>
    <row r="139" spans="2:3" ht="12.75">
      <c r="B139" s="6"/>
      <c r="C139" s="6"/>
    </row>
    <row r="140" spans="2:3" ht="12.75">
      <c r="B140" s="6"/>
      <c r="C140" s="6"/>
    </row>
    <row r="141" spans="2:3" ht="12.75">
      <c r="B141" s="6"/>
      <c r="C141" s="6"/>
    </row>
    <row r="142" spans="2:3" ht="12.75">
      <c r="B142" s="6"/>
      <c r="C142" s="6"/>
    </row>
    <row r="143" spans="2:3" ht="12.75">
      <c r="B143" s="6"/>
      <c r="C143" s="6"/>
    </row>
    <row r="144" spans="2:3" ht="12.75">
      <c r="B144" s="6"/>
      <c r="C144" s="6"/>
    </row>
    <row r="145" spans="2:3" ht="12.75">
      <c r="B145" s="6"/>
      <c r="C145" s="6"/>
    </row>
    <row r="146" spans="2:3" ht="12.75">
      <c r="B146" s="6"/>
      <c r="C146" s="6"/>
    </row>
    <row r="147" spans="2:3" ht="12.75">
      <c r="B147" s="6"/>
      <c r="C147" s="6"/>
    </row>
    <row r="148" spans="2:3" ht="12.75">
      <c r="B148" s="6"/>
      <c r="C148" s="6"/>
    </row>
    <row r="149" spans="2:3" ht="12.75">
      <c r="B149" s="6"/>
      <c r="C149" s="6"/>
    </row>
    <row r="150" spans="2:3" ht="12.75">
      <c r="B150" s="6"/>
      <c r="C150" s="6"/>
    </row>
    <row r="151" spans="2:3" ht="12.75">
      <c r="B151" s="6"/>
      <c r="C151" s="6"/>
    </row>
    <row r="152" spans="2:3" ht="12.75">
      <c r="B152" s="6"/>
      <c r="C152" s="6"/>
    </row>
    <row r="153" spans="2:3" ht="12.75">
      <c r="B153" s="6"/>
      <c r="C153" s="6"/>
    </row>
    <row r="154" spans="2:3" ht="12.75">
      <c r="B154" s="6"/>
      <c r="C154" s="6"/>
    </row>
    <row r="155" spans="2:3" ht="12.75">
      <c r="B155" s="6"/>
      <c r="C155" s="6"/>
    </row>
    <row r="156" spans="2:3" ht="12.75">
      <c r="B156" s="6"/>
      <c r="C156" s="6"/>
    </row>
    <row r="157" spans="2:3" ht="12.75">
      <c r="B157" s="6"/>
      <c r="C157" s="6"/>
    </row>
    <row r="158" spans="2:3" ht="12.75">
      <c r="B158" s="6"/>
      <c r="C158" s="6"/>
    </row>
    <row r="159" spans="2:3" ht="12.75">
      <c r="B159" s="6"/>
      <c r="C159" s="6"/>
    </row>
    <row r="160" spans="2:3" ht="12.75">
      <c r="B160" s="6"/>
      <c r="C160" s="6"/>
    </row>
    <row r="161" spans="2:3" ht="12.75">
      <c r="B161" s="6"/>
      <c r="C161" s="6"/>
    </row>
    <row r="162" spans="2:3" ht="12.75">
      <c r="B162" s="6"/>
      <c r="C162" s="6"/>
    </row>
    <row r="163" spans="2:3" ht="12.75">
      <c r="B163" s="6"/>
      <c r="C163" s="6"/>
    </row>
    <row r="164" spans="2:3" ht="12.75">
      <c r="B164" s="6"/>
      <c r="C164" s="6"/>
    </row>
    <row r="165" spans="2:3" ht="12.75">
      <c r="B165" s="6"/>
      <c r="C165" s="6"/>
    </row>
    <row r="166" spans="2:3" ht="12.75">
      <c r="B166" s="6"/>
      <c r="C166" s="6"/>
    </row>
    <row r="167" spans="2:3" ht="12.75">
      <c r="B167" s="6"/>
      <c r="C167" s="6"/>
    </row>
    <row r="168" spans="2:3" ht="12.75">
      <c r="B168" s="6"/>
      <c r="C168" s="6"/>
    </row>
    <row r="169" spans="2:3" ht="12.75">
      <c r="B169" s="6"/>
      <c r="C169" s="6"/>
    </row>
    <row r="170" spans="2:3" ht="12.75">
      <c r="B170" s="6"/>
      <c r="C170" s="6"/>
    </row>
    <row r="171" spans="2:3" ht="12.75">
      <c r="B171" s="6"/>
      <c r="C171" s="6"/>
    </row>
    <row r="172" spans="2:3" ht="12.75">
      <c r="B172" s="6"/>
      <c r="C172" s="6"/>
    </row>
    <row r="173" spans="2:3" ht="12.75">
      <c r="B173" s="6"/>
      <c r="C173" s="6"/>
    </row>
    <row r="174" spans="2:3" ht="12.75">
      <c r="B174" s="6"/>
      <c r="C174" s="6"/>
    </row>
    <row r="175" spans="2:3" ht="12.75">
      <c r="B175" s="6"/>
      <c r="C175" s="6"/>
    </row>
    <row r="176" spans="2:3" ht="12.75">
      <c r="B176" s="6"/>
      <c r="C176" s="6"/>
    </row>
    <row r="177" spans="2:3" ht="12.75">
      <c r="B177" s="6"/>
      <c r="C177" s="6"/>
    </row>
    <row r="178" spans="2:3" ht="12.75">
      <c r="B178" s="6"/>
      <c r="C178" s="6"/>
    </row>
    <row r="179" spans="2:3" ht="12.75">
      <c r="B179" s="6"/>
      <c r="C179" s="6"/>
    </row>
    <row r="180" spans="2:3" ht="12.75">
      <c r="B180" s="6"/>
      <c r="C180" s="6"/>
    </row>
    <row r="181" spans="2:3" ht="12.75">
      <c r="B181" s="6"/>
      <c r="C181" s="6"/>
    </row>
    <row r="182" spans="2:3" ht="12.75">
      <c r="B182" s="6"/>
      <c r="C182" s="6"/>
    </row>
    <row r="183" spans="2:3" ht="12.75">
      <c r="B183" s="6"/>
      <c r="C183" s="6"/>
    </row>
    <row r="184" spans="2:3" ht="12.75">
      <c r="B184" s="6"/>
      <c r="C184" s="6"/>
    </row>
    <row r="185" spans="2:3" ht="12.75">
      <c r="B185" s="6"/>
      <c r="C185" s="6"/>
    </row>
    <row r="186" spans="2:3" ht="12.75">
      <c r="B186" s="6"/>
      <c r="C186" s="6"/>
    </row>
    <row r="187" spans="2:3" ht="12.75">
      <c r="B187" s="6"/>
      <c r="C187" s="6"/>
    </row>
    <row r="188" spans="2:3" ht="12.75">
      <c r="B188" s="6"/>
      <c r="C188" s="6"/>
    </row>
    <row r="189" spans="2:3" ht="12.75">
      <c r="B189" s="6"/>
      <c r="C189" s="6"/>
    </row>
    <row r="190" spans="2:3" ht="12.75">
      <c r="B190" s="6"/>
      <c r="C190" s="6"/>
    </row>
    <row r="191" spans="2:3" ht="12.75">
      <c r="B191" s="6"/>
      <c r="C191" s="6"/>
    </row>
    <row r="192" spans="2:3" ht="12.75">
      <c r="B192" s="6"/>
      <c r="C192" s="6"/>
    </row>
    <row r="193" spans="2:3" ht="12.75">
      <c r="B193" s="6"/>
      <c r="C193" s="6"/>
    </row>
    <row r="194" spans="2:3" ht="12.75">
      <c r="B194" s="6"/>
      <c r="C194" s="6"/>
    </row>
    <row r="195" spans="2:3" ht="12.75">
      <c r="B195" s="6"/>
      <c r="C195" s="6"/>
    </row>
    <row r="196" spans="2:3" ht="12.75">
      <c r="B196" s="6"/>
      <c r="C196" s="6"/>
    </row>
    <row r="197" spans="2:3" ht="12.75">
      <c r="B197" s="6"/>
      <c r="C197" s="6"/>
    </row>
    <row r="198" spans="2:3" ht="12.75">
      <c r="B198" s="6"/>
      <c r="C198" s="6"/>
    </row>
    <row r="199" spans="2:3" ht="12.75">
      <c r="B199" s="6"/>
      <c r="C199" s="6"/>
    </row>
    <row r="200" spans="2:3" ht="12.75">
      <c r="B200" s="6"/>
      <c r="C200" s="6"/>
    </row>
    <row r="201" spans="2:3" ht="12.75">
      <c r="B201" s="6"/>
      <c r="C201" s="6"/>
    </row>
    <row r="202" spans="2:3" ht="12.75">
      <c r="B202" s="6"/>
      <c r="C202" s="6"/>
    </row>
    <row r="203" spans="2:3" ht="12.75">
      <c r="B203" s="6"/>
      <c r="C203" s="6"/>
    </row>
    <row r="204" spans="2:3" ht="12.75">
      <c r="B204" s="6"/>
      <c r="C204" s="6"/>
    </row>
    <row r="205" spans="2:3" ht="12.75">
      <c r="B205" s="6"/>
      <c r="C205" s="6"/>
    </row>
    <row r="206" spans="2:3" ht="12.75">
      <c r="B206" s="6"/>
      <c r="C206" s="6"/>
    </row>
    <row r="207" spans="2:3" ht="12.75">
      <c r="B207" s="6"/>
      <c r="C207" s="6"/>
    </row>
    <row r="208" spans="2:3" ht="12.75">
      <c r="B208" s="6"/>
      <c r="C208" s="6"/>
    </row>
    <row r="209" spans="2:3" ht="12.75">
      <c r="B209" s="6"/>
      <c r="C209" s="6"/>
    </row>
    <row r="210" spans="2:3" ht="12.75">
      <c r="B210" s="6"/>
      <c r="C210" s="6"/>
    </row>
    <row r="211" spans="2:3" ht="12.75">
      <c r="B211" s="6"/>
      <c r="C211" s="6"/>
    </row>
    <row r="212" spans="2:3" ht="12.75">
      <c r="B212" s="6"/>
      <c r="C212" s="6"/>
    </row>
    <row r="213" spans="2:3" ht="12.75">
      <c r="B213" s="6"/>
      <c r="C213" s="6"/>
    </row>
    <row r="214" spans="2:3" ht="12.75">
      <c r="B214" s="6"/>
      <c r="C214" s="6"/>
    </row>
    <row r="215" spans="2:3" ht="12.75">
      <c r="B215" s="6"/>
      <c r="C215" s="6"/>
    </row>
    <row r="216" spans="2:3" ht="12.75">
      <c r="B216" s="6"/>
      <c r="C216" s="6"/>
    </row>
    <row r="217" spans="2:3" ht="12.75">
      <c r="B217" s="6"/>
      <c r="C217" s="6"/>
    </row>
    <row r="218" spans="2:3" ht="12.75">
      <c r="B218" s="6"/>
      <c r="C218" s="6"/>
    </row>
    <row r="219" spans="2:3" ht="12.75">
      <c r="B219" s="6"/>
      <c r="C219" s="6"/>
    </row>
    <row r="220" spans="2:3" ht="12.75">
      <c r="B220" s="6"/>
      <c r="C220" s="6"/>
    </row>
    <row r="221" spans="2:3" ht="12.75">
      <c r="B221" s="6"/>
      <c r="C221" s="6"/>
    </row>
    <row r="222" spans="2:3" ht="12.75">
      <c r="B222" s="6"/>
      <c r="C222" s="6"/>
    </row>
    <row r="223" spans="2:3" ht="12.75">
      <c r="B223" s="6"/>
      <c r="C223" s="6"/>
    </row>
    <row r="224" spans="2:3" ht="12.75">
      <c r="B224" s="6"/>
      <c r="C224" s="6"/>
    </row>
    <row r="225" spans="2:3" ht="12.75">
      <c r="B225" s="6"/>
      <c r="C225" s="6"/>
    </row>
    <row r="226" spans="2:3" ht="12.75">
      <c r="B226" s="6"/>
      <c r="C226" s="6"/>
    </row>
    <row r="227" spans="2:3" ht="12.75">
      <c r="B227" s="6"/>
      <c r="C227" s="6"/>
    </row>
    <row r="228" spans="2:3" ht="12.75">
      <c r="B228" s="6"/>
      <c r="C228" s="6"/>
    </row>
    <row r="229" spans="2:3" ht="12.75">
      <c r="B229" s="6"/>
      <c r="C229" s="6"/>
    </row>
    <row r="230" spans="2:3" ht="12.75">
      <c r="B230" s="6"/>
      <c r="C230" s="6"/>
    </row>
    <row r="231" spans="2:3" ht="12.75">
      <c r="B231" s="6"/>
      <c r="C231" s="6"/>
    </row>
    <row r="232" spans="2:3" ht="12.75">
      <c r="B232" s="6"/>
      <c r="C232" s="6"/>
    </row>
    <row r="233" spans="2:3" ht="12.75">
      <c r="B233" s="6"/>
      <c r="C233" s="6"/>
    </row>
    <row r="234" spans="2:3" ht="12.75">
      <c r="B234" s="6"/>
      <c r="C234" s="6"/>
    </row>
    <row r="235" spans="2:3" ht="12.75">
      <c r="B235" s="6"/>
      <c r="C235" s="6"/>
    </row>
    <row r="236" spans="2:3" ht="12.75">
      <c r="B236" s="6"/>
      <c r="C236" s="6"/>
    </row>
    <row r="237" spans="2:3" ht="12.75">
      <c r="B237" s="6"/>
      <c r="C237" s="6"/>
    </row>
    <row r="238" spans="2:3" ht="12.75">
      <c r="B238" s="6"/>
      <c r="C238" s="6"/>
    </row>
    <row r="239" spans="2:3" ht="12.75">
      <c r="B239" s="6"/>
      <c r="C239" s="6"/>
    </row>
    <row r="240" spans="2:3" ht="12.75">
      <c r="B240" s="6"/>
      <c r="C240" s="6"/>
    </row>
    <row r="241" spans="2:3" ht="12.75">
      <c r="B241" s="6"/>
      <c r="C241" s="6"/>
    </row>
    <row r="242" spans="2:3" ht="12.75">
      <c r="B242" s="6"/>
      <c r="C242" s="6"/>
    </row>
    <row r="243" spans="2:3" ht="12.75">
      <c r="B243" s="6"/>
      <c r="C243" s="6"/>
    </row>
    <row r="244" spans="2:3" ht="12.75">
      <c r="B244" s="6"/>
      <c r="C244" s="6"/>
    </row>
    <row r="245" spans="2:3" ht="12.75">
      <c r="B245" s="6"/>
      <c r="C245" s="6"/>
    </row>
    <row r="246" spans="2:3" ht="12.75">
      <c r="B246" s="6"/>
      <c r="C246" s="6"/>
    </row>
    <row r="247" spans="2:3" ht="12.75">
      <c r="B247" s="6"/>
      <c r="C247" s="6"/>
    </row>
    <row r="248" spans="2:3" ht="12.75">
      <c r="B248" s="6"/>
      <c r="C248" s="6"/>
    </row>
    <row r="249" spans="2:3" ht="12.75">
      <c r="B249" s="6"/>
      <c r="C249" s="6"/>
    </row>
    <row r="250" spans="2:3" ht="12.75">
      <c r="B250" s="6"/>
      <c r="C250" s="6"/>
    </row>
    <row r="251" spans="2:3" ht="12.75">
      <c r="B251" s="6"/>
      <c r="C251" s="6"/>
    </row>
    <row r="252" spans="2:3" ht="12.75">
      <c r="B252" s="6"/>
      <c r="C252" s="6"/>
    </row>
    <row r="253" spans="2:3" ht="12.75">
      <c r="B253" s="6"/>
      <c r="C253" s="6"/>
    </row>
    <row r="254" spans="2:3" ht="12.75">
      <c r="B254" s="6"/>
      <c r="C254" s="6"/>
    </row>
    <row r="255" spans="2:3" ht="12.75">
      <c r="B255" s="6"/>
      <c r="C255" s="6"/>
    </row>
    <row r="256" spans="2:3" ht="12.75">
      <c r="B256" s="6"/>
      <c r="C256" s="6"/>
    </row>
    <row r="257" spans="2:3" ht="12.75">
      <c r="B257" s="6"/>
      <c r="C257" s="6"/>
    </row>
    <row r="258" spans="2:3" ht="12.75">
      <c r="B258" s="6"/>
      <c r="C258" s="6"/>
    </row>
    <row r="259" spans="2:3" ht="12.75">
      <c r="B259" s="6"/>
      <c r="C259" s="6"/>
    </row>
    <row r="260" spans="2:3" ht="12.75">
      <c r="B260" s="6"/>
      <c r="C260" s="6"/>
    </row>
    <row r="261" spans="2:3" ht="12.75">
      <c r="B261" s="6"/>
      <c r="C261" s="6"/>
    </row>
    <row r="262" spans="2:3" ht="12.75">
      <c r="B262" s="6"/>
      <c r="C262" s="6"/>
    </row>
    <row r="263" spans="2:3" ht="12.75">
      <c r="B263" s="6"/>
      <c r="C263" s="6"/>
    </row>
    <row r="264" spans="2:3" ht="12.75">
      <c r="B264" s="6"/>
      <c r="C264" s="6"/>
    </row>
    <row r="265" spans="2:3" ht="12.75">
      <c r="B265" s="6"/>
      <c r="C265" s="6"/>
    </row>
    <row r="266" spans="2:3" ht="12.75">
      <c r="B266" s="6"/>
      <c r="C266" s="6"/>
    </row>
    <row r="267" spans="2:3" ht="12.75">
      <c r="B267" s="6"/>
      <c r="C267" s="6"/>
    </row>
    <row r="268" spans="2:3" ht="12.75">
      <c r="B268" s="6"/>
      <c r="C268" s="6"/>
    </row>
    <row r="269" spans="2:3" ht="12.75">
      <c r="B269" s="6"/>
      <c r="C269" s="6"/>
    </row>
    <row r="270" spans="2:3" ht="12.75">
      <c r="B270" s="6"/>
      <c r="C270" s="6"/>
    </row>
    <row r="271" spans="2:3" ht="12.75">
      <c r="B271" s="6"/>
      <c r="C271" s="6"/>
    </row>
    <row r="272" spans="2:3" ht="12.75">
      <c r="B272" s="6"/>
      <c r="C272" s="6"/>
    </row>
    <row r="273" spans="2:3" ht="12.75">
      <c r="B273" s="6"/>
      <c r="C273" s="6"/>
    </row>
    <row r="274" spans="2:3" ht="12.75">
      <c r="B274" s="6"/>
      <c r="C274" s="6"/>
    </row>
    <row r="275" spans="2:3" ht="12.75">
      <c r="B275" s="6"/>
      <c r="C275" s="6"/>
    </row>
    <row r="276" spans="2:3" ht="12.75">
      <c r="B276" s="6"/>
      <c r="C276" s="6"/>
    </row>
    <row r="277" spans="2:3" ht="12.75">
      <c r="B277" s="6"/>
      <c r="C277" s="6"/>
    </row>
    <row r="278" spans="2:3" ht="12.75">
      <c r="B278" s="6"/>
      <c r="C278" s="6"/>
    </row>
  </sheetData>
  <sheetProtection sheet="1" objects="1" scenarios="1"/>
  <mergeCells count="2">
    <mergeCell ref="A2:E2"/>
    <mergeCell ref="A3:E3"/>
  </mergeCells>
  <printOptions/>
  <pageMargins left="0.62" right="0.18" top="0.25" bottom="0.23" header="0.1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9"/>
  <sheetViews>
    <sheetView view="pageBreakPreview" zoomScale="120" zoomScaleSheetLayoutView="120" zoomScalePageLayoutView="0" workbookViewId="0" topLeftCell="A1">
      <selection activeCell="B2" sqref="B2:E2"/>
    </sheetView>
  </sheetViews>
  <sheetFormatPr defaultColWidth="9.140625" defaultRowHeight="12.75"/>
  <cols>
    <col min="1" max="1" width="4.57421875" style="30" customWidth="1"/>
    <col min="2" max="2" width="8.28125" style="30" customWidth="1"/>
    <col min="3" max="3" width="48.00390625" style="30" customWidth="1"/>
    <col min="4" max="4" width="15.8515625" style="30" customWidth="1"/>
    <col min="5" max="5" width="16.7109375" style="30" customWidth="1"/>
    <col min="6" max="16384" width="9.140625" style="30" customWidth="1"/>
  </cols>
  <sheetData>
    <row r="1" spans="1:5" ht="15" customHeight="1">
      <c r="A1" s="83"/>
      <c r="B1" s="316" t="s">
        <v>981</v>
      </c>
      <c r="C1" s="316"/>
      <c r="D1" s="316"/>
      <c r="E1" s="316"/>
    </row>
    <row r="2" spans="1:5" ht="13.5" customHeight="1">
      <c r="A2" s="83"/>
      <c r="B2" s="317" t="s">
        <v>967</v>
      </c>
      <c r="C2" s="317"/>
      <c r="D2" s="317"/>
      <c r="E2" s="317"/>
    </row>
    <row r="3" spans="1:5" ht="20.25" customHeight="1">
      <c r="A3" s="73" t="s">
        <v>553</v>
      </c>
      <c r="B3" s="73" t="s">
        <v>969</v>
      </c>
      <c r="C3" s="73" t="s">
        <v>977</v>
      </c>
      <c r="D3" s="84" t="s">
        <v>982</v>
      </c>
      <c r="E3" s="73" t="s">
        <v>983</v>
      </c>
    </row>
    <row r="4" spans="1:5" ht="12.75">
      <c r="A4" s="74" t="s">
        <v>570</v>
      </c>
      <c r="B4" s="85" t="s">
        <v>722</v>
      </c>
      <c r="C4" s="86" t="s">
        <v>984</v>
      </c>
      <c r="D4" s="87">
        <f>отчет!E1135</f>
        <v>5232392.83</v>
      </c>
      <c r="E4" s="88">
        <f>E5+E6+E7</f>
        <v>5232392.83</v>
      </c>
    </row>
    <row r="5" spans="1:5" ht="12.75">
      <c r="A5" s="75" t="s">
        <v>571</v>
      </c>
      <c r="B5" s="89" t="s">
        <v>723</v>
      </c>
      <c r="C5" s="89" t="s">
        <v>985</v>
      </c>
      <c r="D5" s="89"/>
      <c r="E5" s="90">
        <f>E9+E15+E19+E23+E45+E84+E132+E136+E171+E210</f>
        <v>68900</v>
      </c>
    </row>
    <row r="6" spans="1:5" ht="12.75">
      <c r="A6" s="75" t="s">
        <v>572</v>
      </c>
      <c r="B6" s="89" t="s">
        <v>724</v>
      </c>
      <c r="C6" s="89" t="s">
        <v>986</v>
      </c>
      <c r="D6" s="89"/>
      <c r="E6" s="90">
        <f>E10+E16+E20+E24+E27+E46+E85+E133+E137+E150+E172+E211</f>
        <v>62027.53</v>
      </c>
    </row>
    <row r="7" spans="1:5" ht="12.75">
      <c r="A7" s="75" t="s">
        <v>573</v>
      </c>
      <c r="B7" s="89" t="s">
        <v>725</v>
      </c>
      <c r="C7" s="89" t="s">
        <v>987</v>
      </c>
      <c r="D7" s="89"/>
      <c r="E7" s="90">
        <f>E11+E13+E17+E21+E25+E28+E43+E47+E86+E130+E134+E138+E140+E142+E151+E173+E212</f>
        <v>5101465.3</v>
      </c>
    </row>
    <row r="8" spans="1:5" ht="12.75">
      <c r="A8" s="77" t="s">
        <v>574</v>
      </c>
      <c r="B8" s="91" t="s">
        <v>1001</v>
      </c>
      <c r="C8" s="91" t="s">
        <v>1002</v>
      </c>
      <c r="D8" s="92">
        <f>отчет!E1138</f>
        <v>1333679.7200000002</v>
      </c>
      <c r="E8" s="93">
        <f>E9+E10+E11</f>
        <v>1333679.7200000002</v>
      </c>
    </row>
    <row r="9" spans="1:5" ht="12.75">
      <c r="A9" s="75" t="s">
        <v>575</v>
      </c>
      <c r="B9" s="89" t="s">
        <v>1003</v>
      </c>
      <c r="C9" s="89" t="s">
        <v>985</v>
      </c>
      <c r="D9" s="98">
        <f>отчет!E301</f>
        <v>48086.35</v>
      </c>
      <c r="E9" s="94">
        <f>отчет!E301</f>
        <v>48086.35</v>
      </c>
    </row>
    <row r="10" spans="1:5" ht="12.75">
      <c r="A10" s="75" t="s">
        <v>576</v>
      </c>
      <c r="B10" s="89" t="s">
        <v>727</v>
      </c>
      <c r="C10" s="89" t="s">
        <v>986</v>
      </c>
      <c r="D10" s="89"/>
      <c r="E10" s="94"/>
    </row>
    <row r="11" spans="1:5" ht="12.75">
      <c r="A11" s="75" t="s">
        <v>577</v>
      </c>
      <c r="B11" s="89" t="s">
        <v>728</v>
      </c>
      <c r="C11" s="89" t="s">
        <v>987</v>
      </c>
      <c r="D11" s="89"/>
      <c r="E11" s="94">
        <f>D8-D9</f>
        <v>1285593.37</v>
      </c>
    </row>
    <row r="12" spans="1:5" ht="12.75">
      <c r="A12" s="77" t="s">
        <v>578</v>
      </c>
      <c r="B12" s="91" t="s">
        <v>729</v>
      </c>
      <c r="C12" s="91" t="s">
        <v>1004</v>
      </c>
      <c r="D12" s="92">
        <f>отчет!E1139</f>
        <v>837.2</v>
      </c>
      <c r="E12" s="93">
        <f>E13</f>
        <v>837.2</v>
      </c>
    </row>
    <row r="13" spans="1:5" ht="12.75">
      <c r="A13" s="75" t="s">
        <v>581</v>
      </c>
      <c r="B13" s="89" t="s">
        <v>730</v>
      </c>
      <c r="C13" s="89" t="s">
        <v>987</v>
      </c>
      <c r="D13" s="89"/>
      <c r="E13" s="94">
        <f>D12</f>
        <v>837.2</v>
      </c>
    </row>
    <row r="14" spans="1:5" ht="12.75">
      <c r="A14" s="77" t="s">
        <v>582</v>
      </c>
      <c r="B14" s="91" t="s">
        <v>1005</v>
      </c>
      <c r="C14" s="91" t="s">
        <v>1006</v>
      </c>
      <c r="D14" s="92">
        <f>отчет!E1140</f>
        <v>398643.46</v>
      </c>
      <c r="E14" s="93">
        <f>E15+E16+E17</f>
        <v>398643.46</v>
      </c>
    </row>
    <row r="15" spans="1:5" ht="12.75">
      <c r="A15" s="75" t="s">
        <v>583</v>
      </c>
      <c r="B15" s="89" t="s">
        <v>1007</v>
      </c>
      <c r="C15" s="89" t="s">
        <v>985</v>
      </c>
      <c r="D15" s="98">
        <f>отчет!E302</f>
        <v>14218.65</v>
      </c>
      <c r="E15" s="94">
        <f>отчет!E302</f>
        <v>14218.65</v>
      </c>
    </row>
    <row r="16" spans="1:5" ht="12.75">
      <c r="A16" s="75" t="s">
        <v>584</v>
      </c>
      <c r="B16" s="89" t="s">
        <v>1008</v>
      </c>
      <c r="C16" s="89" t="s">
        <v>986</v>
      </c>
      <c r="D16" s="89"/>
      <c r="E16" s="94"/>
    </row>
    <row r="17" spans="1:5" ht="12.75">
      <c r="A17" s="75" t="s">
        <v>585</v>
      </c>
      <c r="B17" s="89" t="s">
        <v>1009</v>
      </c>
      <c r="C17" s="89" t="s">
        <v>987</v>
      </c>
      <c r="D17" s="89"/>
      <c r="E17" s="94">
        <f>D14-D15</f>
        <v>384424.81</v>
      </c>
    </row>
    <row r="18" spans="1:5" ht="12.75">
      <c r="A18" s="77" t="s">
        <v>586</v>
      </c>
      <c r="B18" s="91" t="s">
        <v>731</v>
      </c>
      <c r="C18" s="91" t="s">
        <v>1010</v>
      </c>
      <c r="D18" s="92">
        <f>отчет!E1142</f>
        <v>34967.94</v>
      </c>
      <c r="E18" s="93">
        <f>E19+E20+E21</f>
        <v>34967.94</v>
      </c>
    </row>
    <row r="19" spans="1:5" ht="12.75">
      <c r="A19" s="75" t="s">
        <v>587</v>
      </c>
      <c r="B19" s="89" t="s">
        <v>732</v>
      </c>
      <c r="C19" s="89" t="s">
        <v>985</v>
      </c>
      <c r="D19" s="98">
        <f>отчет!E304</f>
        <v>3900.21</v>
      </c>
      <c r="E19" s="94">
        <f>отчет!E304</f>
        <v>3900.21</v>
      </c>
    </row>
    <row r="20" spans="1:5" ht="12.75">
      <c r="A20" s="75" t="s">
        <v>588</v>
      </c>
      <c r="B20" s="89" t="s">
        <v>733</v>
      </c>
      <c r="C20" s="89" t="s">
        <v>986</v>
      </c>
      <c r="D20" s="89"/>
      <c r="E20" s="94"/>
    </row>
    <row r="21" spans="1:5" ht="12.75">
      <c r="A21" s="75" t="s">
        <v>589</v>
      </c>
      <c r="B21" s="89" t="s">
        <v>1011</v>
      </c>
      <c r="C21" s="89" t="s">
        <v>987</v>
      </c>
      <c r="D21" s="89"/>
      <c r="E21" s="94">
        <f>D18-D19</f>
        <v>31067.730000000003</v>
      </c>
    </row>
    <row r="22" spans="1:5" ht="12.75">
      <c r="A22" s="77" t="s">
        <v>590</v>
      </c>
      <c r="B22" s="91" t="s">
        <v>1014</v>
      </c>
      <c r="C22" s="91" t="s">
        <v>1015</v>
      </c>
      <c r="D22" s="92">
        <f>отчет!E1143</f>
        <v>16020</v>
      </c>
      <c r="E22" s="93">
        <f>E23+E24+E25</f>
        <v>16020</v>
      </c>
    </row>
    <row r="23" spans="1:5" ht="12.75">
      <c r="A23" s="75" t="s">
        <v>591</v>
      </c>
      <c r="B23" s="89" t="s">
        <v>734</v>
      </c>
      <c r="C23" s="89" t="s">
        <v>985</v>
      </c>
      <c r="D23" s="98">
        <f>отчет!E307</f>
        <v>0</v>
      </c>
      <c r="E23" s="94">
        <f>отчет!E307</f>
        <v>0</v>
      </c>
    </row>
    <row r="24" spans="1:5" ht="12.75">
      <c r="A24" s="75" t="s">
        <v>592</v>
      </c>
      <c r="B24" s="89" t="s">
        <v>1016</v>
      </c>
      <c r="C24" s="89" t="s">
        <v>986</v>
      </c>
      <c r="D24" s="89"/>
      <c r="E24" s="94"/>
    </row>
    <row r="25" spans="1:5" ht="12.75">
      <c r="A25" s="75" t="s">
        <v>593</v>
      </c>
      <c r="B25" s="89" t="s">
        <v>778</v>
      </c>
      <c r="C25" s="89" t="s">
        <v>987</v>
      </c>
      <c r="D25" s="89"/>
      <c r="E25" s="94">
        <f>D22</f>
        <v>16020</v>
      </c>
    </row>
    <row r="26" spans="1:5" ht="12.75">
      <c r="A26" s="77" t="s">
        <v>594</v>
      </c>
      <c r="B26" s="91" t="s">
        <v>1017</v>
      </c>
      <c r="C26" s="91" t="s">
        <v>1018</v>
      </c>
      <c r="D26" s="92">
        <f>отчет!E1146</f>
        <v>95707.57</v>
      </c>
      <c r="E26" s="93">
        <f>E27+E28</f>
        <v>95707.57</v>
      </c>
    </row>
    <row r="27" spans="1:5" ht="12.75">
      <c r="A27" s="75" t="s">
        <v>596</v>
      </c>
      <c r="B27" s="89" t="s">
        <v>1026</v>
      </c>
      <c r="C27" s="89" t="s">
        <v>986</v>
      </c>
      <c r="D27" s="89"/>
      <c r="E27" s="90">
        <f>E30</f>
        <v>0</v>
      </c>
    </row>
    <row r="28" spans="1:5" ht="12.75">
      <c r="A28" s="75" t="s">
        <v>597</v>
      </c>
      <c r="B28" s="89" t="s">
        <v>1027</v>
      </c>
      <c r="C28" s="89" t="s">
        <v>987</v>
      </c>
      <c r="D28" s="89"/>
      <c r="E28" s="90">
        <f>E31+E33+E35+E37+E39+E41</f>
        <v>95707.57</v>
      </c>
    </row>
    <row r="29" spans="1:5" ht="12.75">
      <c r="A29" s="75" t="s">
        <v>598</v>
      </c>
      <c r="B29" s="89" t="s">
        <v>1028</v>
      </c>
      <c r="C29" s="76" t="s">
        <v>1029</v>
      </c>
      <c r="D29" s="97">
        <f>отчет!E1148</f>
        <v>13000</v>
      </c>
      <c r="E29" s="90">
        <f>E30+E31</f>
        <v>13000</v>
      </c>
    </row>
    <row r="30" spans="1:5" ht="12.75">
      <c r="A30" s="75" t="s">
        <v>599</v>
      </c>
      <c r="B30" s="89" t="s">
        <v>1030</v>
      </c>
      <c r="C30" s="89" t="s">
        <v>986</v>
      </c>
      <c r="D30" s="89"/>
      <c r="E30" s="94"/>
    </row>
    <row r="31" spans="1:5" ht="12.75">
      <c r="A31" s="75" t="s">
        <v>600</v>
      </c>
      <c r="B31" s="89" t="s">
        <v>1031</v>
      </c>
      <c r="C31" s="89" t="s">
        <v>987</v>
      </c>
      <c r="D31" s="89"/>
      <c r="E31" s="94">
        <f>D29</f>
        <v>13000</v>
      </c>
    </row>
    <row r="32" spans="1:5" ht="12.75">
      <c r="A32" s="75" t="s">
        <v>601</v>
      </c>
      <c r="B32" s="89" t="s">
        <v>1032</v>
      </c>
      <c r="C32" s="76" t="s">
        <v>1033</v>
      </c>
      <c r="D32" s="97">
        <f>отчет!E1149</f>
        <v>0</v>
      </c>
      <c r="E32" s="90">
        <f>E33</f>
        <v>0</v>
      </c>
    </row>
    <row r="33" spans="1:5" ht="12.75">
      <c r="A33" s="75" t="s">
        <v>602</v>
      </c>
      <c r="B33" s="89" t="s">
        <v>1034</v>
      </c>
      <c r="C33" s="89" t="s">
        <v>987</v>
      </c>
      <c r="D33" s="89"/>
      <c r="E33" s="94"/>
    </row>
    <row r="34" spans="1:5" ht="12.75">
      <c r="A34" s="75" t="s">
        <v>603</v>
      </c>
      <c r="B34" s="89" t="s">
        <v>1036</v>
      </c>
      <c r="C34" s="76" t="s">
        <v>1037</v>
      </c>
      <c r="D34" s="97">
        <f>отчет!E1147</f>
        <v>0</v>
      </c>
      <c r="E34" s="90">
        <f>E35</f>
        <v>0</v>
      </c>
    </row>
    <row r="35" spans="1:5" ht="12.75">
      <c r="A35" s="75" t="s">
        <v>604</v>
      </c>
      <c r="B35" s="89" t="s">
        <v>1038</v>
      </c>
      <c r="C35" s="89" t="s">
        <v>987</v>
      </c>
      <c r="D35" s="89"/>
      <c r="E35" s="94"/>
    </row>
    <row r="36" spans="1:5" ht="12.75">
      <c r="A36" s="75" t="s">
        <v>605</v>
      </c>
      <c r="B36" s="89" t="s">
        <v>1039</v>
      </c>
      <c r="C36" s="76" t="s">
        <v>1040</v>
      </c>
      <c r="D36" s="97">
        <f>отчет!E1150</f>
        <v>0</v>
      </c>
      <c r="E36" s="90">
        <f>E37</f>
        <v>0</v>
      </c>
    </row>
    <row r="37" spans="1:5" ht="12.75">
      <c r="A37" s="75" t="s">
        <v>606</v>
      </c>
      <c r="B37" s="89" t="s">
        <v>1041</v>
      </c>
      <c r="C37" s="89" t="s">
        <v>987</v>
      </c>
      <c r="D37" s="89"/>
      <c r="E37" s="94"/>
    </row>
    <row r="38" spans="1:5" ht="12.75">
      <c r="A38" s="75" t="s">
        <v>610</v>
      </c>
      <c r="B38" s="89" t="s">
        <v>1042</v>
      </c>
      <c r="C38" s="76" t="s">
        <v>1043</v>
      </c>
      <c r="D38" s="97">
        <f>отчет!E1151</f>
        <v>82707.57</v>
      </c>
      <c r="E38" s="90">
        <f>E39</f>
        <v>82707.57</v>
      </c>
    </row>
    <row r="39" spans="1:5" ht="12.75">
      <c r="A39" s="75" t="s">
        <v>613</v>
      </c>
      <c r="B39" s="89" t="s">
        <v>1044</v>
      </c>
      <c r="C39" s="89" t="s">
        <v>987</v>
      </c>
      <c r="D39" s="89"/>
      <c r="E39" s="94">
        <f>D38</f>
        <v>82707.57</v>
      </c>
    </row>
    <row r="40" spans="1:5" ht="12.75">
      <c r="A40" s="75" t="s">
        <v>614</v>
      </c>
      <c r="B40" s="89" t="s">
        <v>1045</v>
      </c>
      <c r="C40" s="76" t="s">
        <v>726</v>
      </c>
      <c r="D40" s="76"/>
      <c r="E40" s="90">
        <f>E41</f>
        <v>0</v>
      </c>
    </row>
    <row r="41" spans="1:5" ht="12.75">
      <c r="A41" s="75" t="s">
        <v>616</v>
      </c>
      <c r="B41" s="89" t="s">
        <v>1046</v>
      </c>
      <c r="C41" s="89" t="s">
        <v>987</v>
      </c>
      <c r="D41" s="89"/>
      <c r="E41" s="94"/>
    </row>
    <row r="42" spans="1:5" ht="12.75">
      <c r="A42" s="77" t="s">
        <v>617</v>
      </c>
      <c r="B42" s="91" t="s">
        <v>1047</v>
      </c>
      <c r="C42" s="91" t="s">
        <v>1048</v>
      </c>
      <c r="D42" s="92">
        <f>отчет!E1152</f>
        <v>0</v>
      </c>
      <c r="E42" s="93">
        <f>E43</f>
        <v>0</v>
      </c>
    </row>
    <row r="43" spans="1:5" ht="12.75">
      <c r="A43" s="75" t="s">
        <v>367</v>
      </c>
      <c r="B43" s="89" t="s">
        <v>1049</v>
      </c>
      <c r="C43" s="89" t="s">
        <v>987</v>
      </c>
      <c r="D43" s="89"/>
      <c r="E43" s="94"/>
    </row>
    <row r="44" spans="1:5" ht="12.75">
      <c r="A44" s="77" t="s">
        <v>368</v>
      </c>
      <c r="B44" s="91" t="s">
        <v>1050</v>
      </c>
      <c r="C44" s="91" t="s">
        <v>1051</v>
      </c>
      <c r="D44" s="92">
        <f>отчет!E1153</f>
        <v>52162</v>
      </c>
      <c r="E44" s="93">
        <f>E45+E46+E47</f>
        <v>52162</v>
      </c>
    </row>
    <row r="45" spans="1:5" ht="12.75">
      <c r="A45" s="75" t="s">
        <v>369</v>
      </c>
      <c r="B45" s="89" t="s">
        <v>1052</v>
      </c>
      <c r="C45" s="89" t="s">
        <v>985</v>
      </c>
      <c r="D45" s="98">
        <f>отчет!E316</f>
        <v>0</v>
      </c>
      <c r="E45" s="90">
        <f>E49+E60+E63+E70</f>
        <v>0</v>
      </c>
    </row>
    <row r="46" spans="1:5" ht="12.75">
      <c r="A46" s="75" t="s">
        <v>370</v>
      </c>
      <c r="B46" s="89" t="s">
        <v>1053</v>
      </c>
      <c r="C46" s="89" t="s">
        <v>986</v>
      </c>
      <c r="D46" s="89"/>
      <c r="E46" s="90">
        <f>E50+E64+E67+E71+E74+E81+E57</f>
        <v>0</v>
      </c>
    </row>
    <row r="47" spans="1:5" ht="12.75">
      <c r="A47" s="75" t="s">
        <v>1054</v>
      </c>
      <c r="B47" s="89" t="s">
        <v>1055</v>
      </c>
      <c r="C47" s="89" t="s">
        <v>987</v>
      </c>
      <c r="D47" s="89"/>
      <c r="E47" s="90">
        <f>E51+E61+E65+E68+E72+E75+E77+E79+E82+E53+E55+E58</f>
        <v>52162</v>
      </c>
    </row>
    <row r="48" spans="1:5" ht="12.75">
      <c r="A48" s="75" t="s">
        <v>1056</v>
      </c>
      <c r="B48" s="89" t="s">
        <v>1057</v>
      </c>
      <c r="C48" s="76" t="s">
        <v>1058</v>
      </c>
      <c r="D48" s="97">
        <f>отчет!E839</f>
        <v>0</v>
      </c>
      <c r="E48" s="90">
        <f>E49+E51</f>
        <v>0</v>
      </c>
    </row>
    <row r="49" spans="1:5" ht="12.75">
      <c r="A49" s="75" t="s">
        <v>1059</v>
      </c>
      <c r="B49" s="89" t="s">
        <v>1060</v>
      </c>
      <c r="C49" s="89" t="s">
        <v>985</v>
      </c>
      <c r="D49" s="89"/>
      <c r="E49" s="94"/>
    </row>
    <row r="50" spans="1:5" ht="12.75">
      <c r="A50" s="75" t="s">
        <v>1061</v>
      </c>
      <c r="B50" s="89" t="s">
        <v>1062</v>
      </c>
      <c r="C50" s="89" t="s">
        <v>986</v>
      </c>
      <c r="D50" s="89"/>
      <c r="E50" s="94"/>
    </row>
    <row r="51" spans="1:5" ht="12.75">
      <c r="A51" s="75" t="s">
        <v>1063</v>
      </c>
      <c r="B51" s="89" t="s">
        <v>1064</v>
      </c>
      <c r="C51" s="89" t="s">
        <v>987</v>
      </c>
      <c r="D51" s="89"/>
      <c r="E51" s="94"/>
    </row>
    <row r="52" spans="1:5" ht="12.75" customHeight="1">
      <c r="A52" s="75" t="s">
        <v>389</v>
      </c>
      <c r="B52" s="89" t="s">
        <v>390</v>
      </c>
      <c r="C52" s="76" t="s">
        <v>391</v>
      </c>
      <c r="D52" s="89"/>
      <c r="E52" s="94">
        <f>E53</f>
        <v>0</v>
      </c>
    </row>
    <row r="53" spans="1:5" ht="12.75">
      <c r="A53" s="75" t="s">
        <v>392</v>
      </c>
      <c r="B53" s="89" t="s">
        <v>393</v>
      </c>
      <c r="C53" s="89" t="s">
        <v>987</v>
      </c>
      <c r="D53" s="89"/>
      <c r="E53" s="94"/>
    </row>
    <row r="54" spans="1:5" ht="12.75">
      <c r="A54" s="75" t="s">
        <v>394</v>
      </c>
      <c r="B54" s="89" t="s">
        <v>395</v>
      </c>
      <c r="C54" s="76" t="s">
        <v>396</v>
      </c>
      <c r="D54" s="89"/>
      <c r="E54" s="94">
        <f>E55</f>
        <v>0</v>
      </c>
    </row>
    <row r="55" spans="1:5" ht="12.75">
      <c r="A55" s="75" t="s">
        <v>397</v>
      </c>
      <c r="B55" s="89" t="s">
        <v>398</v>
      </c>
      <c r="C55" s="89" t="s">
        <v>987</v>
      </c>
      <c r="D55" s="89"/>
      <c r="E55" s="94"/>
    </row>
    <row r="56" spans="1:5" ht="12.75">
      <c r="A56" s="75" t="s">
        <v>399</v>
      </c>
      <c r="B56" s="89" t="s">
        <v>400</v>
      </c>
      <c r="C56" s="76" t="s">
        <v>401</v>
      </c>
      <c r="D56" s="89"/>
      <c r="E56" s="94">
        <f>E57+E58</f>
        <v>0</v>
      </c>
    </row>
    <row r="57" spans="1:5" ht="12.75">
      <c r="A57" s="75" t="s">
        <v>402</v>
      </c>
      <c r="B57" s="89" t="s">
        <v>403</v>
      </c>
      <c r="C57" s="89" t="s">
        <v>986</v>
      </c>
      <c r="D57" s="89"/>
      <c r="E57" s="94"/>
    </row>
    <row r="58" spans="1:5" ht="12.75">
      <c r="A58" s="75" t="s">
        <v>404</v>
      </c>
      <c r="B58" s="89" t="s">
        <v>405</v>
      </c>
      <c r="C58" s="89" t="s">
        <v>987</v>
      </c>
      <c r="D58" s="89"/>
      <c r="E58" s="94"/>
    </row>
    <row r="59" spans="1:5" ht="12.75">
      <c r="A59" s="75" t="s">
        <v>1065</v>
      </c>
      <c r="B59" s="89" t="s">
        <v>1066</v>
      </c>
      <c r="C59" s="76" t="s">
        <v>1068</v>
      </c>
      <c r="D59" s="97">
        <f>отчет!E838</f>
        <v>0</v>
      </c>
      <c r="E59" s="90">
        <f>E60+E61</f>
        <v>0</v>
      </c>
    </row>
    <row r="60" spans="1:5" ht="12.75">
      <c r="A60" s="75" t="s">
        <v>1069</v>
      </c>
      <c r="B60" s="89" t="s">
        <v>1070</v>
      </c>
      <c r="C60" s="89" t="s">
        <v>985</v>
      </c>
      <c r="D60" s="89"/>
      <c r="E60" s="94"/>
    </row>
    <row r="61" spans="1:5" ht="12.75">
      <c r="A61" s="75" t="s">
        <v>1071</v>
      </c>
      <c r="B61" s="89" t="s">
        <v>1072</v>
      </c>
      <c r="C61" s="89" t="s">
        <v>987</v>
      </c>
      <c r="D61" s="89"/>
      <c r="E61" s="94"/>
    </row>
    <row r="62" spans="1:5" ht="12.75">
      <c r="A62" s="75" t="s">
        <v>1073</v>
      </c>
      <c r="B62" s="89" t="s">
        <v>1074</v>
      </c>
      <c r="C62" s="76" t="s">
        <v>1075</v>
      </c>
      <c r="D62" s="76"/>
      <c r="E62" s="90">
        <f>E63+E64+E65</f>
        <v>0</v>
      </c>
    </row>
    <row r="63" spans="1:5" ht="12.75">
      <c r="A63" s="75" t="s">
        <v>1076</v>
      </c>
      <c r="B63" s="89" t="s">
        <v>1077</v>
      </c>
      <c r="C63" s="89" t="s">
        <v>985</v>
      </c>
      <c r="D63" s="76"/>
      <c r="E63" s="94"/>
    </row>
    <row r="64" spans="1:5" ht="12.75">
      <c r="A64" s="75" t="s">
        <v>1078</v>
      </c>
      <c r="B64" s="89" t="s">
        <v>1079</v>
      </c>
      <c r="C64" s="89" t="s">
        <v>986</v>
      </c>
      <c r="D64" s="76"/>
      <c r="E64" s="94"/>
    </row>
    <row r="65" spans="1:5" ht="12.75">
      <c r="A65" s="75" t="s">
        <v>1080</v>
      </c>
      <c r="B65" s="89" t="s">
        <v>1081</v>
      </c>
      <c r="C65" s="89" t="s">
        <v>987</v>
      </c>
      <c r="D65" s="89"/>
      <c r="E65" s="94"/>
    </row>
    <row r="66" spans="1:5" ht="12.75">
      <c r="A66" s="75" t="s">
        <v>1082</v>
      </c>
      <c r="B66" s="89" t="s">
        <v>1083</v>
      </c>
      <c r="C66" s="76" t="s">
        <v>1084</v>
      </c>
      <c r="D66" s="97"/>
      <c r="E66" s="90">
        <f>E67+E68</f>
        <v>0</v>
      </c>
    </row>
    <row r="67" spans="1:5" ht="12.75">
      <c r="A67" s="75" t="s">
        <v>1086</v>
      </c>
      <c r="B67" s="89" t="s">
        <v>1087</v>
      </c>
      <c r="C67" s="89" t="s">
        <v>986</v>
      </c>
      <c r="D67" s="89"/>
      <c r="E67" s="94"/>
    </row>
    <row r="68" spans="1:5" ht="12.75">
      <c r="A68" s="75" t="s">
        <v>1088</v>
      </c>
      <c r="B68" s="89" t="s">
        <v>1089</v>
      </c>
      <c r="C68" s="89" t="s">
        <v>987</v>
      </c>
      <c r="D68" s="89"/>
      <c r="E68" s="94"/>
    </row>
    <row r="69" spans="1:5" ht="12.75">
      <c r="A69" s="75" t="s">
        <v>1090</v>
      </c>
      <c r="B69" s="89" t="s">
        <v>1091</v>
      </c>
      <c r="C69" s="76" t="s">
        <v>1092</v>
      </c>
      <c r="D69" s="76"/>
      <c r="E69" s="90">
        <f>E70+E71+E72</f>
        <v>0</v>
      </c>
    </row>
    <row r="70" spans="1:5" ht="12.75">
      <c r="A70" s="75" t="s">
        <v>1093</v>
      </c>
      <c r="B70" s="89" t="s">
        <v>1094</v>
      </c>
      <c r="C70" s="89" t="s">
        <v>985</v>
      </c>
      <c r="D70" s="76"/>
      <c r="E70" s="94"/>
    </row>
    <row r="71" spans="1:5" ht="12.75">
      <c r="A71" s="75" t="s">
        <v>1095</v>
      </c>
      <c r="B71" s="89" t="s">
        <v>1096</v>
      </c>
      <c r="C71" s="89" t="s">
        <v>986</v>
      </c>
      <c r="D71" s="76"/>
      <c r="E71" s="94"/>
    </row>
    <row r="72" spans="1:5" ht="12.75">
      <c r="A72" s="75" t="s">
        <v>1097</v>
      </c>
      <c r="B72" s="89" t="s">
        <v>1098</v>
      </c>
      <c r="C72" s="89" t="s">
        <v>987</v>
      </c>
      <c r="D72" s="89"/>
      <c r="E72" s="94"/>
    </row>
    <row r="73" spans="1:5" ht="12.75" customHeight="1">
      <c r="A73" s="75" t="s">
        <v>1099</v>
      </c>
      <c r="B73" s="89" t="s">
        <v>1100</v>
      </c>
      <c r="C73" s="76" t="s">
        <v>1101</v>
      </c>
      <c r="D73" s="76"/>
      <c r="E73" s="90">
        <f>E74+E75</f>
        <v>0</v>
      </c>
    </row>
    <row r="74" spans="1:5" ht="12.75">
      <c r="A74" s="75" t="s">
        <v>1102</v>
      </c>
      <c r="B74" s="89" t="s">
        <v>1103</v>
      </c>
      <c r="C74" s="89" t="s">
        <v>986</v>
      </c>
      <c r="D74" s="89"/>
      <c r="E74" s="94"/>
    </row>
    <row r="75" spans="1:5" ht="12.75">
      <c r="A75" s="75" t="s">
        <v>1104</v>
      </c>
      <c r="B75" s="89" t="s">
        <v>1105</v>
      </c>
      <c r="C75" s="89" t="s">
        <v>987</v>
      </c>
      <c r="D75" s="89"/>
      <c r="E75" s="94"/>
    </row>
    <row r="76" spans="1:5" ht="12.75">
      <c r="A76" s="75" t="s">
        <v>1106</v>
      </c>
      <c r="B76" s="89" t="s">
        <v>1107</v>
      </c>
      <c r="C76" s="76" t="s">
        <v>1108</v>
      </c>
      <c r="D76" s="76"/>
      <c r="E76" s="90">
        <f>E77</f>
        <v>52162</v>
      </c>
    </row>
    <row r="77" spans="1:5" ht="12.75">
      <c r="A77" s="75" t="s">
        <v>1109</v>
      </c>
      <c r="B77" s="89" t="s">
        <v>1110</v>
      </c>
      <c r="C77" s="89" t="s">
        <v>987</v>
      </c>
      <c r="D77" s="89"/>
      <c r="E77" s="94">
        <f>D44</f>
        <v>52162</v>
      </c>
    </row>
    <row r="78" spans="1:5" ht="9.75" customHeight="1">
      <c r="A78" s="75" t="s">
        <v>1111</v>
      </c>
      <c r="B78" s="89" t="s">
        <v>1112</v>
      </c>
      <c r="C78" s="76" t="s">
        <v>1113</v>
      </c>
      <c r="D78" s="97">
        <f>отчет!E1157</f>
        <v>0</v>
      </c>
      <c r="E78" s="90">
        <f>E79</f>
        <v>0</v>
      </c>
    </row>
    <row r="79" spans="1:5" ht="12.75">
      <c r="A79" s="75" t="s">
        <v>1114</v>
      </c>
      <c r="B79" s="89" t="s">
        <v>1115</v>
      </c>
      <c r="C79" s="89" t="s">
        <v>987</v>
      </c>
      <c r="D79" s="89"/>
      <c r="E79" s="94"/>
    </row>
    <row r="80" spans="1:5" ht="33.75" customHeight="1">
      <c r="A80" s="75" t="s">
        <v>1116</v>
      </c>
      <c r="B80" s="89" t="s">
        <v>1117</v>
      </c>
      <c r="C80" s="76" t="s">
        <v>1118</v>
      </c>
      <c r="D80" s="76"/>
      <c r="E80" s="90">
        <f>E81+E82</f>
        <v>0</v>
      </c>
    </row>
    <row r="81" spans="1:5" ht="12.75">
      <c r="A81" s="75" t="s">
        <v>1119</v>
      </c>
      <c r="B81" s="89" t="s">
        <v>1120</v>
      </c>
      <c r="C81" s="89" t="s">
        <v>986</v>
      </c>
      <c r="D81" s="89"/>
      <c r="E81" s="94"/>
    </row>
    <row r="82" spans="1:5" ht="12.75">
      <c r="A82" s="75" t="s">
        <v>1121</v>
      </c>
      <c r="B82" s="89" t="s">
        <v>1122</v>
      </c>
      <c r="C82" s="89" t="s">
        <v>987</v>
      </c>
      <c r="D82" s="89"/>
      <c r="E82" s="94"/>
    </row>
    <row r="83" spans="1:5" ht="12.75">
      <c r="A83" s="77" t="s">
        <v>1123</v>
      </c>
      <c r="B83" s="91" t="s">
        <v>1124</v>
      </c>
      <c r="C83" s="91" t="s">
        <v>1125</v>
      </c>
      <c r="D83" s="92">
        <f>отчет!E1160</f>
        <v>1336148.1</v>
      </c>
      <c r="E83" s="93">
        <f>E84+E85+E86</f>
        <v>1336148.0999999999</v>
      </c>
    </row>
    <row r="84" spans="1:5" ht="12.75">
      <c r="A84" s="75" t="s">
        <v>1126</v>
      </c>
      <c r="B84" s="89" t="s">
        <v>1127</v>
      </c>
      <c r="C84" s="89" t="s">
        <v>985</v>
      </c>
      <c r="D84" s="98">
        <f>отчет!E322</f>
        <v>0</v>
      </c>
      <c r="E84" s="90">
        <f>E94+E97+E105+E126</f>
        <v>0</v>
      </c>
    </row>
    <row r="85" spans="1:5" ht="12.75">
      <c r="A85" s="75" t="s">
        <v>1128</v>
      </c>
      <c r="B85" s="89" t="s">
        <v>1129</v>
      </c>
      <c r="C85" s="89" t="s">
        <v>986</v>
      </c>
      <c r="D85" s="89"/>
      <c r="E85" s="90">
        <f>E88+E91+E98+E112+E117+E127</f>
        <v>62027.53</v>
      </c>
    </row>
    <row r="86" spans="1:5" ht="12.75">
      <c r="A86" s="75" t="s">
        <v>1130</v>
      </c>
      <c r="B86" s="89" t="s">
        <v>1131</v>
      </c>
      <c r="C86" s="89" t="s">
        <v>987</v>
      </c>
      <c r="D86" s="89"/>
      <c r="E86" s="90">
        <f>E89+E92+E95+E99+E103+E106+E108+E110+E113+E115+E118+E120+E122+E124+E128</f>
        <v>1274120.5699999998</v>
      </c>
    </row>
    <row r="87" spans="1:5" ht="22.5">
      <c r="A87" s="75" t="s">
        <v>1132</v>
      </c>
      <c r="B87" s="89" t="s">
        <v>1133</v>
      </c>
      <c r="C87" s="76" t="s">
        <v>1134</v>
      </c>
      <c r="D87" s="97">
        <f>отчет!E1161</f>
        <v>0</v>
      </c>
      <c r="E87" s="90">
        <f>E88+E89</f>
        <v>0</v>
      </c>
    </row>
    <row r="88" spans="1:5" ht="12.75">
      <c r="A88" s="75" t="s">
        <v>1135</v>
      </c>
      <c r="B88" s="89" t="s">
        <v>1136</v>
      </c>
      <c r="C88" s="89" t="s">
        <v>986</v>
      </c>
      <c r="D88" s="89"/>
      <c r="E88" s="94"/>
    </row>
    <row r="89" spans="1:5" ht="12.75">
      <c r="A89" s="75" t="s">
        <v>1137</v>
      </c>
      <c r="B89" s="89" t="s">
        <v>1138</v>
      </c>
      <c r="C89" s="89" t="s">
        <v>987</v>
      </c>
      <c r="D89" s="89"/>
      <c r="E89" s="94"/>
    </row>
    <row r="90" spans="1:5" ht="33.75">
      <c r="A90" s="75" t="s">
        <v>1139</v>
      </c>
      <c r="B90" s="89" t="s">
        <v>1140</v>
      </c>
      <c r="C90" s="76" t="s">
        <v>1141</v>
      </c>
      <c r="D90" s="97">
        <f>отчет!E1162</f>
        <v>25000</v>
      </c>
      <c r="E90" s="90">
        <f>E91+E92</f>
        <v>25000</v>
      </c>
    </row>
    <row r="91" spans="1:5" ht="12.75">
      <c r="A91" s="75" t="s">
        <v>1142</v>
      </c>
      <c r="B91" s="89" t="s">
        <v>1143</v>
      </c>
      <c r="C91" s="89" t="s">
        <v>986</v>
      </c>
      <c r="D91" s="89"/>
      <c r="E91" s="94"/>
    </row>
    <row r="92" spans="1:5" ht="12.75">
      <c r="A92" s="75" t="s">
        <v>1144</v>
      </c>
      <c r="B92" s="89" t="s">
        <v>1145</v>
      </c>
      <c r="C92" s="89" t="s">
        <v>987</v>
      </c>
      <c r="D92" s="89"/>
      <c r="E92" s="94">
        <f>D90</f>
        <v>25000</v>
      </c>
    </row>
    <row r="93" spans="1:5" ht="12.75">
      <c r="A93" s="75" t="s">
        <v>1146</v>
      </c>
      <c r="B93" s="89" t="s">
        <v>1147</v>
      </c>
      <c r="C93" s="76" t="s">
        <v>1148</v>
      </c>
      <c r="D93" s="97">
        <f>отчет!E1173</f>
        <v>199560.38</v>
      </c>
      <c r="E93" s="90">
        <f>E94+E95</f>
        <v>0</v>
      </c>
    </row>
    <row r="94" spans="1:5" ht="12.75">
      <c r="A94" s="75" t="s">
        <v>1149</v>
      </c>
      <c r="B94" s="89" t="s">
        <v>1150</v>
      </c>
      <c r="C94" s="89" t="s">
        <v>985</v>
      </c>
      <c r="D94" s="89"/>
      <c r="E94" s="94"/>
    </row>
    <row r="95" spans="1:5" ht="12.75">
      <c r="A95" s="75" t="s">
        <v>1151</v>
      </c>
      <c r="B95" s="89" t="s">
        <v>1152</v>
      </c>
      <c r="C95" s="89" t="s">
        <v>987</v>
      </c>
      <c r="D95" s="89"/>
      <c r="E95" s="94"/>
    </row>
    <row r="96" spans="1:5" ht="12.75">
      <c r="A96" s="75" t="s">
        <v>1153</v>
      </c>
      <c r="B96" s="89" t="s">
        <v>1154</v>
      </c>
      <c r="C96" s="76" t="s">
        <v>1155</v>
      </c>
      <c r="D96" s="98">
        <f>отчет!E1165</f>
        <v>3600</v>
      </c>
      <c r="E96" s="90">
        <f>E97+E98+E99</f>
        <v>3600</v>
      </c>
    </row>
    <row r="97" spans="1:5" ht="12.75">
      <c r="A97" s="75" t="s">
        <v>1156</v>
      </c>
      <c r="B97" s="89" t="s">
        <v>1157</v>
      </c>
      <c r="C97" s="89" t="s">
        <v>985</v>
      </c>
      <c r="D97" s="89"/>
      <c r="E97" s="94"/>
    </row>
    <row r="98" spans="1:5" ht="12.75">
      <c r="A98" s="75" t="s">
        <v>1158</v>
      </c>
      <c r="B98" s="89" t="s">
        <v>1159</v>
      </c>
      <c r="C98" s="89" t="s">
        <v>986</v>
      </c>
      <c r="D98" s="89"/>
      <c r="E98" s="94"/>
    </row>
    <row r="99" spans="1:5" ht="12.75">
      <c r="A99" s="75" t="s">
        <v>1160</v>
      </c>
      <c r="B99" s="89" t="s">
        <v>1161</v>
      </c>
      <c r="C99" s="89" t="s">
        <v>987</v>
      </c>
      <c r="D99" s="89"/>
      <c r="E99" s="94">
        <f>D96</f>
        <v>3600</v>
      </c>
    </row>
    <row r="100" spans="1:5" ht="12.75">
      <c r="A100" s="75" t="s">
        <v>1165</v>
      </c>
      <c r="B100" s="89" t="s">
        <v>1166</v>
      </c>
      <c r="C100" s="76" t="s">
        <v>1167</v>
      </c>
      <c r="D100" s="76"/>
      <c r="E100" s="90">
        <f>E101</f>
        <v>0</v>
      </c>
    </row>
    <row r="101" spans="1:5" ht="12.75">
      <c r="A101" s="75" t="s">
        <v>1168</v>
      </c>
      <c r="B101" s="89" t="s">
        <v>1169</v>
      </c>
      <c r="C101" s="89" t="s">
        <v>987</v>
      </c>
      <c r="D101" s="89"/>
      <c r="E101" s="94"/>
    </row>
    <row r="102" spans="1:5" ht="12.75">
      <c r="A102" s="75" t="s">
        <v>1170</v>
      </c>
      <c r="B102" s="89" t="s">
        <v>1171</v>
      </c>
      <c r="C102" s="76" t="s">
        <v>1172</v>
      </c>
      <c r="D102" s="76"/>
      <c r="E102" s="90">
        <f>E103</f>
        <v>0</v>
      </c>
    </row>
    <row r="103" spans="1:5" ht="12.75">
      <c r="A103" s="75" t="s">
        <v>1173</v>
      </c>
      <c r="B103" s="89" t="s">
        <v>1177</v>
      </c>
      <c r="C103" s="89" t="s">
        <v>987</v>
      </c>
      <c r="D103" s="89"/>
      <c r="E103" s="94"/>
    </row>
    <row r="104" spans="1:5" ht="12.75">
      <c r="A104" s="75" t="s">
        <v>1178</v>
      </c>
      <c r="B104" s="89" t="s">
        <v>1179</v>
      </c>
      <c r="C104" s="76" t="s">
        <v>1180</v>
      </c>
      <c r="D104" s="97">
        <f>отчет!E1167</f>
        <v>0</v>
      </c>
      <c r="E104" s="90">
        <f>E105+E106</f>
        <v>0</v>
      </c>
    </row>
    <row r="105" spans="1:5" ht="12.75">
      <c r="A105" s="75" t="s">
        <v>1181</v>
      </c>
      <c r="B105" s="89" t="s">
        <v>1182</v>
      </c>
      <c r="C105" s="89" t="s">
        <v>985</v>
      </c>
      <c r="D105" s="89"/>
      <c r="E105" s="94"/>
    </row>
    <row r="106" spans="1:5" ht="12.75">
      <c r="A106" s="75" t="s">
        <v>1183</v>
      </c>
      <c r="B106" s="89" t="s">
        <v>1184</v>
      </c>
      <c r="C106" s="89" t="s">
        <v>987</v>
      </c>
      <c r="D106" s="89"/>
      <c r="E106" s="94"/>
    </row>
    <row r="107" spans="1:5" ht="22.5">
      <c r="A107" s="75" t="s">
        <v>1185</v>
      </c>
      <c r="B107" s="89" t="s">
        <v>1186</v>
      </c>
      <c r="C107" s="76" t="s">
        <v>1187</v>
      </c>
      <c r="D107" s="97">
        <f>отчет!E1164</f>
        <v>3871.85</v>
      </c>
      <c r="E107" s="90">
        <f>E108</f>
        <v>3871.85</v>
      </c>
    </row>
    <row r="108" spans="1:5" ht="12.75">
      <c r="A108" s="75" t="s">
        <v>1188</v>
      </c>
      <c r="B108" s="89" t="s">
        <v>1189</v>
      </c>
      <c r="C108" s="89" t="s">
        <v>987</v>
      </c>
      <c r="D108" s="89"/>
      <c r="E108" s="94">
        <f>D107</f>
        <v>3871.85</v>
      </c>
    </row>
    <row r="109" spans="1:5" ht="22.5">
      <c r="A109" s="75" t="s">
        <v>1190</v>
      </c>
      <c r="B109" s="89" t="s">
        <v>1191</v>
      </c>
      <c r="C109" s="76" t="s">
        <v>1192</v>
      </c>
      <c r="D109" s="76"/>
      <c r="E109" s="90">
        <f>E110</f>
        <v>0</v>
      </c>
    </row>
    <row r="110" spans="1:5" ht="12.75">
      <c r="A110" s="75" t="s">
        <v>1193</v>
      </c>
      <c r="B110" s="89" t="s">
        <v>1194</v>
      </c>
      <c r="C110" s="89" t="s">
        <v>987</v>
      </c>
      <c r="D110" s="89"/>
      <c r="E110" s="94"/>
    </row>
    <row r="111" spans="1:5" ht="12.75">
      <c r="A111" s="75" t="s">
        <v>1195</v>
      </c>
      <c r="B111" s="89" t="s">
        <v>1196</v>
      </c>
      <c r="C111" s="76" t="s">
        <v>1197</v>
      </c>
      <c r="D111" s="97">
        <f>отчет!E1166</f>
        <v>5790.3</v>
      </c>
      <c r="E111" s="90">
        <f>E112+E113</f>
        <v>5790.3</v>
      </c>
    </row>
    <row r="112" spans="1:5" ht="12.75">
      <c r="A112" s="75" t="s">
        <v>1198</v>
      </c>
      <c r="B112" s="89" t="s">
        <v>1199</v>
      </c>
      <c r="C112" s="89" t="s">
        <v>986</v>
      </c>
      <c r="D112" s="89"/>
      <c r="E112" s="94"/>
    </row>
    <row r="113" spans="1:5" ht="12.75">
      <c r="A113" s="75" t="s">
        <v>1200</v>
      </c>
      <c r="B113" s="89" t="s">
        <v>1201</v>
      </c>
      <c r="C113" s="89" t="s">
        <v>987</v>
      </c>
      <c r="D113" s="89"/>
      <c r="E113" s="94">
        <f>D111</f>
        <v>5790.3</v>
      </c>
    </row>
    <row r="114" spans="1:5" ht="12.75">
      <c r="A114" s="75" t="s">
        <v>1202</v>
      </c>
      <c r="B114" s="89" t="s">
        <v>1203</v>
      </c>
      <c r="C114" s="76" t="s">
        <v>1204</v>
      </c>
      <c r="D114" s="97">
        <f>отчет!E1168+отчет!E1177</f>
        <v>1750</v>
      </c>
      <c r="E114" s="90">
        <f>E115</f>
        <v>1750</v>
      </c>
    </row>
    <row r="115" spans="1:5" ht="12.75">
      <c r="A115" s="75" t="s">
        <v>1205</v>
      </c>
      <c r="B115" s="89" t="s">
        <v>1206</v>
      </c>
      <c r="C115" s="89" t="s">
        <v>987</v>
      </c>
      <c r="D115" s="89"/>
      <c r="E115" s="94">
        <f>D114</f>
        <v>1750</v>
      </c>
    </row>
    <row r="116" spans="1:5" ht="13.5" customHeight="1">
      <c r="A116" s="75" t="s">
        <v>1207</v>
      </c>
      <c r="B116" s="89" t="s">
        <v>1208</v>
      </c>
      <c r="C116" s="76" t="s">
        <v>1209</v>
      </c>
      <c r="D116" s="97"/>
      <c r="E116" s="90">
        <f>E117+E118</f>
        <v>0</v>
      </c>
    </row>
    <row r="117" spans="1:5" ht="12.75">
      <c r="A117" s="75" t="s">
        <v>1210</v>
      </c>
      <c r="B117" s="89" t="s">
        <v>1211</v>
      </c>
      <c r="C117" s="89" t="s">
        <v>986</v>
      </c>
      <c r="D117" s="89"/>
      <c r="E117" s="94"/>
    </row>
    <row r="118" spans="1:5" ht="12.75">
      <c r="A118" s="75" t="s">
        <v>1212</v>
      </c>
      <c r="B118" s="89" t="s">
        <v>1213</v>
      </c>
      <c r="C118" s="89" t="s">
        <v>987</v>
      </c>
      <c r="D118" s="89"/>
      <c r="E118" s="94"/>
    </row>
    <row r="119" spans="1:5" ht="22.5">
      <c r="A119" s="75" t="s">
        <v>1214</v>
      </c>
      <c r="B119" s="89" t="s">
        <v>1215</v>
      </c>
      <c r="C119" s="76" t="s">
        <v>1243</v>
      </c>
      <c r="D119" s="97">
        <f>отчет!E1163</f>
        <v>0</v>
      </c>
      <c r="E119" s="90">
        <f>E120</f>
        <v>0</v>
      </c>
    </row>
    <row r="120" spans="1:5" ht="12.75">
      <c r="A120" s="75" t="s">
        <v>1244</v>
      </c>
      <c r="B120" s="89" t="s">
        <v>1245</v>
      </c>
      <c r="C120" s="89" t="s">
        <v>987</v>
      </c>
      <c r="D120" s="89"/>
      <c r="E120" s="90"/>
    </row>
    <row r="121" spans="1:5" ht="33.75">
      <c r="A121" s="75" t="s">
        <v>1246</v>
      </c>
      <c r="B121" s="89" t="s">
        <v>1247</v>
      </c>
      <c r="C121" s="76" t="s">
        <v>1250</v>
      </c>
      <c r="D121" s="76"/>
      <c r="E121" s="90">
        <f>E122</f>
        <v>0</v>
      </c>
    </row>
    <row r="122" spans="1:5" ht="12.75">
      <c r="A122" s="75" t="s">
        <v>1251</v>
      </c>
      <c r="B122" s="89" t="s">
        <v>1252</v>
      </c>
      <c r="C122" s="89" t="s">
        <v>987</v>
      </c>
      <c r="D122" s="89"/>
      <c r="E122" s="94"/>
    </row>
    <row r="123" spans="1:5" ht="12.75">
      <c r="A123" s="75" t="s">
        <v>1253</v>
      </c>
      <c r="B123" s="89" t="s">
        <v>1254</v>
      </c>
      <c r="C123" s="76" t="s">
        <v>1255</v>
      </c>
      <c r="D123" s="97">
        <f>отчет!E1169</f>
        <v>25420</v>
      </c>
      <c r="E123" s="90">
        <f>E124</f>
        <v>25420</v>
      </c>
    </row>
    <row r="124" spans="1:5" ht="12.75">
      <c r="A124" s="75" t="s">
        <v>1256</v>
      </c>
      <c r="B124" s="89" t="s">
        <v>1257</v>
      </c>
      <c r="C124" s="89" t="s">
        <v>987</v>
      </c>
      <c r="D124" s="89"/>
      <c r="E124" s="94">
        <f>D123</f>
        <v>25420</v>
      </c>
    </row>
    <row r="125" spans="1:5" ht="12.75">
      <c r="A125" s="75" t="s">
        <v>1258</v>
      </c>
      <c r="B125" s="89" t="s">
        <v>1259</v>
      </c>
      <c r="C125" s="76" t="s">
        <v>726</v>
      </c>
      <c r="D125" s="76"/>
      <c r="E125" s="90">
        <f>E126+E127+E128</f>
        <v>1270715.95</v>
      </c>
    </row>
    <row r="126" spans="1:5" ht="12.75">
      <c r="A126" s="75" t="s">
        <v>1260</v>
      </c>
      <c r="B126" s="89" t="s">
        <v>1261</v>
      </c>
      <c r="C126" s="89" t="s">
        <v>985</v>
      </c>
      <c r="D126" s="89"/>
      <c r="E126" s="94"/>
    </row>
    <row r="127" spans="1:5" ht="12.75">
      <c r="A127" s="75" t="s">
        <v>1262</v>
      </c>
      <c r="B127" s="89" t="s">
        <v>1263</v>
      </c>
      <c r="C127" s="89" t="s">
        <v>986</v>
      </c>
      <c r="D127" s="89"/>
      <c r="E127" s="94">
        <f>отчет!E511+отчет!E736</f>
        <v>62027.53</v>
      </c>
    </row>
    <row r="128" spans="1:5" ht="12.75">
      <c r="A128" s="75" t="s">
        <v>1264</v>
      </c>
      <c r="B128" s="89" t="s">
        <v>1265</v>
      </c>
      <c r="C128" s="89" t="s">
        <v>987</v>
      </c>
      <c r="D128" s="89"/>
      <c r="E128" s="94">
        <f>отчет!E1172+отчет!E1176+отчет!E1178+отчет!E1180-отчет!E511-отчет!E736+отчет!E1173</f>
        <v>1208688.42</v>
      </c>
    </row>
    <row r="129" spans="1:5" ht="12.75">
      <c r="A129" s="77" t="s">
        <v>1266</v>
      </c>
      <c r="B129" s="91" t="s">
        <v>1267</v>
      </c>
      <c r="C129" s="91" t="s">
        <v>1268</v>
      </c>
      <c r="D129" s="92">
        <f>отчет!E1181</f>
        <v>0</v>
      </c>
      <c r="E129" s="93">
        <f>E130</f>
        <v>0</v>
      </c>
    </row>
    <row r="130" spans="1:5" ht="12.75">
      <c r="A130" s="75" t="s">
        <v>1269</v>
      </c>
      <c r="B130" s="89" t="s">
        <v>1270</v>
      </c>
      <c r="C130" s="89" t="s">
        <v>987</v>
      </c>
      <c r="D130" s="89"/>
      <c r="E130" s="94"/>
    </row>
    <row r="131" spans="1:5" ht="21">
      <c r="A131" s="77" t="s">
        <v>1271</v>
      </c>
      <c r="B131" s="91" t="s">
        <v>1272</v>
      </c>
      <c r="C131" s="91" t="s">
        <v>1273</v>
      </c>
      <c r="D131" s="92">
        <f>отчет!E1183</f>
        <v>0</v>
      </c>
      <c r="E131" s="93">
        <f>E132+E133+E134</f>
        <v>0</v>
      </c>
    </row>
    <row r="132" spans="1:5" ht="12.75">
      <c r="A132" s="75" t="s">
        <v>1274</v>
      </c>
      <c r="B132" s="89" t="s">
        <v>1275</v>
      </c>
      <c r="C132" s="89" t="s">
        <v>985</v>
      </c>
      <c r="D132" s="89"/>
      <c r="E132" s="94"/>
    </row>
    <row r="133" spans="1:5" ht="12.75">
      <c r="A133" s="75" t="s">
        <v>1276</v>
      </c>
      <c r="B133" s="89" t="s">
        <v>1277</v>
      </c>
      <c r="C133" s="89" t="s">
        <v>986</v>
      </c>
      <c r="D133" s="89"/>
      <c r="E133" s="94"/>
    </row>
    <row r="134" spans="1:5" ht="12.75">
      <c r="A134" s="75" t="s">
        <v>1278</v>
      </c>
      <c r="B134" s="89" t="s">
        <v>1279</v>
      </c>
      <c r="C134" s="89" t="s">
        <v>987</v>
      </c>
      <c r="D134" s="89"/>
      <c r="E134" s="94"/>
    </row>
    <row r="135" spans="1:5" ht="21">
      <c r="A135" s="77" t="s">
        <v>1280</v>
      </c>
      <c r="B135" s="91" t="s">
        <v>1281</v>
      </c>
      <c r="C135" s="91" t="s">
        <v>1282</v>
      </c>
      <c r="D135" s="92">
        <f>отчет!E1189</f>
        <v>0</v>
      </c>
      <c r="E135" s="93">
        <f>E136+E137+E138</f>
        <v>0</v>
      </c>
    </row>
    <row r="136" spans="1:5" ht="12.75">
      <c r="A136" s="75" t="s">
        <v>1283</v>
      </c>
      <c r="B136" s="89" t="s">
        <v>1284</v>
      </c>
      <c r="C136" s="89" t="s">
        <v>985</v>
      </c>
      <c r="D136" s="89"/>
      <c r="E136" s="94"/>
    </row>
    <row r="137" spans="1:5" ht="12.75">
      <c r="A137" s="75" t="s">
        <v>1285</v>
      </c>
      <c r="B137" s="89" t="s">
        <v>1287</v>
      </c>
      <c r="C137" s="89" t="s">
        <v>986</v>
      </c>
      <c r="D137" s="89"/>
      <c r="E137" s="94"/>
    </row>
    <row r="138" spans="1:5" ht="12.75">
      <c r="A138" s="75" t="s">
        <v>1288</v>
      </c>
      <c r="B138" s="89" t="s">
        <v>1289</v>
      </c>
      <c r="C138" s="89" t="s">
        <v>987</v>
      </c>
      <c r="D138" s="89"/>
      <c r="E138" s="94"/>
    </row>
    <row r="139" spans="1:5" ht="12.75">
      <c r="A139" s="77" t="s">
        <v>1290</v>
      </c>
      <c r="B139" s="91" t="s">
        <v>1291</v>
      </c>
      <c r="C139" s="91" t="s">
        <v>1292</v>
      </c>
      <c r="D139" s="92">
        <f>отчет!E1195</f>
        <v>448550</v>
      </c>
      <c r="E139" s="93">
        <f>E140</f>
        <v>448550</v>
      </c>
    </row>
    <row r="140" spans="1:5" ht="12.75">
      <c r="A140" s="75" t="s">
        <v>1293</v>
      </c>
      <c r="B140" s="89" t="s">
        <v>1294</v>
      </c>
      <c r="C140" s="89" t="s">
        <v>987</v>
      </c>
      <c r="D140" s="89"/>
      <c r="E140" s="94">
        <f>D139</f>
        <v>448550</v>
      </c>
    </row>
    <row r="141" spans="1:5" ht="12.75">
      <c r="A141" s="77" t="s">
        <v>1295</v>
      </c>
      <c r="B141" s="91" t="s">
        <v>1296</v>
      </c>
      <c r="C141" s="91" t="s">
        <v>1297</v>
      </c>
      <c r="D141" s="92">
        <f>отчет!E1197</f>
        <v>109063.65</v>
      </c>
      <c r="E141" s="93">
        <f>E142</f>
        <v>109063.65</v>
      </c>
    </row>
    <row r="142" spans="1:5" ht="12.75">
      <c r="A142" s="75" t="s">
        <v>1298</v>
      </c>
      <c r="B142" s="89" t="s">
        <v>1299</v>
      </c>
      <c r="C142" s="89" t="s">
        <v>987</v>
      </c>
      <c r="D142" s="89"/>
      <c r="E142" s="94">
        <f>E144+E146+E148</f>
        <v>109063.65</v>
      </c>
    </row>
    <row r="143" spans="1:5" ht="22.5">
      <c r="A143" s="75" t="s">
        <v>1300</v>
      </c>
      <c r="B143" s="89" t="s">
        <v>1301</v>
      </c>
      <c r="C143" s="76" t="s">
        <v>1305</v>
      </c>
      <c r="D143" s="98">
        <f>отчет!E1203</f>
        <v>109063.65</v>
      </c>
      <c r="E143" s="90">
        <f>E144</f>
        <v>109063.65</v>
      </c>
    </row>
    <row r="144" spans="1:5" ht="12.75">
      <c r="A144" s="75" t="s">
        <v>1306</v>
      </c>
      <c r="B144" s="89" t="s">
        <v>1307</v>
      </c>
      <c r="C144" s="89" t="s">
        <v>987</v>
      </c>
      <c r="D144" s="89"/>
      <c r="E144" s="94">
        <f>D143</f>
        <v>109063.65</v>
      </c>
    </row>
    <row r="145" spans="1:5" ht="22.5">
      <c r="A145" s="75" t="s">
        <v>1308</v>
      </c>
      <c r="B145" s="89" t="s">
        <v>1309</v>
      </c>
      <c r="C145" s="76" t="s">
        <v>1310</v>
      </c>
      <c r="D145" s="98">
        <f>отчет!E1205</f>
        <v>0</v>
      </c>
      <c r="E145" s="90">
        <f>E146</f>
        <v>0</v>
      </c>
    </row>
    <row r="146" spans="1:5" ht="12.75">
      <c r="A146" s="75" t="s">
        <v>1311</v>
      </c>
      <c r="B146" s="89" t="s">
        <v>1312</v>
      </c>
      <c r="C146" s="89" t="s">
        <v>987</v>
      </c>
      <c r="D146" s="89"/>
      <c r="E146" s="94"/>
    </row>
    <row r="147" spans="1:5" ht="12.75">
      <c r="A147" s="75" t="s">
        <v>1313</v>
      </c>
      <c r="B147" s="89" t="s">
        <v>1314</v>
      </c>
      <c r="C147" s="76" t="s">
        <v>726</v>
      </c>
      <c r="D147" s="89"/>
      <c r="E147" s="90">
        <f>E148</f>
        <v>0</v>
      </c>
    </row>
    <row r="148" spans="1:5" ht="12.75">
      <c r="A148" s="75" t="s">
        <v>1315</v>
      </c>
      <c r="B148" s="89" t="s">
        <v>1316</v>
      </c>
      <c r="C148" s="89" t="s">
        <v>987</v>
      </c>
      <c r="D148" s="89"/>
      <c r="E148" s="94"/>
    </row>
    <row r="149" spans="1:5" ht="12.75">
      <c r="A149" s="77" t="s">
        <v>1317</v>
      </c>
      <c r="B149" s="91" t="s">
        <v>1318</v>
      </c>
      <c r="C149" s="91" t="s">
        <v>1319</v>
      </c>
      <c r="D149" s="92">
        <f>отчет!E1206</f>
        <v>58939.59</v>
      </c>
      <c r="E149" s="93">
        <f>E150+E151</f>
        <v>58939.59</v>
      </c>
    </row>
    <row r="150" spans="1:5" ht="12.75">
      <c r="A150" s="75" t="s">
        <v>1320</v>
      </c>
      <c r="B150" s="89" t="s">
        <v>1321</v>
      </c>
      <c r="C150" s="89" t="s">
        <v>986</v>
      </c>
      <c r="D150" s="89"/>
      <c r="E150" s="90">
        <f>E165+E168</f>
        <v>0</v>
      </c>
    </row>
    <row r="151" spans="1:5" ht="12.75">
      <c r="A151" s="75" t="s">
        <v>1322</v>
      </c>
      <c r="B151" s="89" t="s">
        <v>1323</v>
      </c>
      <c r="C151" s="89" t="s">
        <v>987</v>
      </c>
      <c r="D151" s="89"/>
      <c r="E151" s="90">
        <f>E153+E155+E157+E159+E161+E166+E169+E163</f>
        <v>58939.59</v>
      </c>
    </row>
    <row r="152" spans="1:5" ht="12.75">
      <c r="A152" s="75" t="s">
        <v>1324</v>
      </c>
      <c r="B152" s="89" t="s">
        <v>1325</v>
      </c>
      <c r="C152" s="76" t="s">
        <v>1328</v>
      </c>
      <c r="D152" s="97">
        <f>отчет!E1207+отчет!E1208</f>
        <v>0</v>
      </c>
      <c r="E152" s="90">
        <f>E153</f>
        <v>0</v>
      </c>
    </row>
    <row r="153" spans="1:5" ht="12.75">
      <c r="A153" s="75" t="s">
        <v>1329</v>
      </c>
      <c r="B153" s="89" t="s">
        <v>1330</v>
      </c>
      <c r="C153" s="89" t="s">
        <v>987</v>
      </c>
      <c r="D153" s="89"/>
      <c r="E153" s="94"/>
    </row>
    <row r="154" spans="1:5" ht="22.5">
      <c r="A154" s="75" t="s">
        <v>1331</v>
      </c>
      <c r="B154" s="89" t="s">
        <v>1332</v>
      </c>
      <c r="C154" s="76" t="s">
        <v>1333</v>
      </c>
      <c r="D154" s="97">
        <f>отчет!E1209</f>
        <v>0</v>
      </c>
      <c r="E154" s="90">
        <f>E155</f>
        <v>1909.5</v>
      </c>
    </row>
    <row r="155" spans="1:5" ht="12.75">
      <c r="A155" s="75" t="s">
        <v>1334</v>
      </c>
      <c r="B155" s="89" t="s">
        <v>1335</v>
      </c>
      <c r="C155" s="89" t="s">
        <v>987</v>
      </c>
      <c r="D155" s="89"/>
      <c r="E155" s="94">
        <f>отчет!E1212</f>
        <v>1909.5</v>
      </c>
    </row>
    <row r="156" spans="1:5" ht="33.75">
      <c r="A156" s="75" t="s">
        <v>1336</v>
      </c>
      <c r="B156" s="89" t="s">
        <v>1338</v>
      </c>
      <c r="C156" s="76" t="s">
        <v>1340</v>
      </c>
      <c r="D156" s="97">
        <f>отчет!E1210</f>
        <v>5030.09</v>
      </c>
      <c r="E156" s="90">
        <f>E157</f>
        <v>5030.09</v>
      </c>
    </row>
    <row r="157" spans="1:5" ht="12.75">
      <c r="A157" s="75" t="s">
        <v>1341</v>
      </c>
      <c r="B157" s="89" t="s">
        <v>1342</v>
      </c>
      <c r="C157" s="89" t="s">
        <v>987</v>
      </c>
      <c r="D157" s="89"/>
      <c r="E157" s="94">
        <f>D156</f>
        <v>5030.09</v>
      </c>
    </row>
    <row r="158" spans="1:5" ht="22.5">
      <c r="A158" s="75" t="s">
        <v>1343</v>
      </c>
      <c r="B158" s="89" t="s">
        <v>1344</v>
      </c>
      <c r="C158" s="76" t="s">
        <v>1345</v>
      </c>
      <c r="D158" s="76"/>
      <c r="E158" s="90">
        <f>E159</f>
        <v>0</v>
      </c>
    </row>
    <row r="159" spans="1:5" ht="12.75">
      <c r="A159" s="75" t="s">
        <v>1346</v>
      </c>
      <c r="B159" s="89" t="s">
        <v>1347</v>
      </c>
      <c r="C159" s="89" t="s">
        <v>987</v>
      </c>
      <c r="D159" s="89"/>
      <c r="E159" s="94"/>
    </row>
    <row r="160" spans="1:5" ht="12.75" customHeight="1">
      <c r="A160" s="75" t="s">
        <v>1348</v>
      </c>
      <c r="B160" s="89" t="s">
        <v>1349</v>
      </c>
      <c r="C160" s="76" t="s">
        <v>1350</v>
      </c>
      <c r="D160" s="97">
        <f>отчет!E1211</f>
        <v>52000</v>
      </c>
      <c r="E160" s="90">
        <f>E161</f>
        <v>52000</v>
      </c>
    </row>
    <row r="161" spans="1:5" ht="12.75">
      <c r="A161" s="75" t="s">
        <v>1351</v>
      </c>
      <c r="B161" s="89" t="s">
        <v>1352</v>
      </c>
      <c r="C161" s="89" t="s">
        <v>987</v>
      </c>
      <c r="D161" s="89"/>
      <c r="E161" s="94">
        <f>D160</f>
        <v>52000</v>
      </c>
    </row>
    <row r="162" spans="1:5" ht="12.75">
      <c r="A162" s="75" t="s">
        <v>88</v>
      </c>
      <c r="B162" s="89" t="s">
        <v>89</v>
      </c>
      <c r="C162" s="89" t="s">
        <v>90</v>
      </c>
      <c r="D162" s="98">
        <f>отчет!E1213</f>
        <v>0</v>
      </c>
      <c r="E162" s="94">
        <f>E163</f>
        <v>0</v>
      </c>
    </row>
    <row r="163" spans="1:5" ht="12.75">
      <c r="A163" s="75" t="s">
        <v>91</v>
      </c>
      <c r="B163" s="89" t="s">
        <v>92</v>
      </c>
      <c r="C163" s="89" t="s">
        <v>987</v>
      </c>
      <c r="D163" s="89"/>
      <c r="E163" s="94"/>
    </row>
    <row r="164" spans="1:5" ht="12.75">
      <c r="A164" s="75" t="s">
        <v>1353</v>
      </c>
      <c r="B164" s="89" t="s">
        <v>1354</v>
      </c>
      <c r="C164" s="76" t="s">
        <v>1355</v>
      </c>
      <c r="D164" s="76"/>
      <c r="E164" s="90">
        <f>E165+E166</f>
        <v>0</v>
      </c>
    </row>
    <row r="165" spans="1:5" ht="12.75">
      <c r="A165" s="75" t="s">
        <v>1356</v>
      </c>
      <c r="B165" s="89" t="s">
        <v>1357</v>
      </c>
      <c r="C165" s="89" t="s">
        <v>986</v>
      </c>
      <c r="D165" s="76"/>
      <c r="E165" s="94"/>
    </row>
    <row r="166" spans="1:5" ht="12.75">
      <c r="A166" s="75" t="s">
        <v>1358</v>
      </c>
      <c r="B166" s="89" t="s">
        <v>1359</v>
      </c>
      <c r="C166" s="89" t="s">
        <v>987</v>
      </c>
      <c r="D166" s="89"/>
      <c r="E166" s="94"/>
    </row>
    <row r="167" spans="1:5" ht="12.75">
      <c r="A167" s="75" t="s">
        <v>1360</v>
      </c>
      <c r="B167" s="89" t="s">
        <v>1361</v>
      </c>
      <c r="C167" s="76" t="s">
        <v>726</v>
      </c>
      <c r="D167" s="76"/>
      <c r="E167" s="90">
        <f>E168+E169</f>
        <v>0</v>
      </c>
    </row>
    <row r="168" spans="1:5" ht="12.75">
      <c r="A168" s="75" t="s">
        <v>1362</v>
      </c>
      <c r="B168" s="89" t="s">
        <v>1363</v>
      </c>
      <c r="C168" s="89" t="s">
        <v>986</v>
      </c>
      <c r="D168" s="89"/>
      <c r="E168" s="94"/>
    </row>
    <row r="169" spans="1:5" ht="12.75">
      <c r="A169" s="75" t="s">
        <v>0</v>
      </c>
      <c r="B169" s="89" t="s">
        <v>1</v>
      </c>
      <c r="C169" s="89" t="s">
        <v>987</v>
      </c>
      <c r="D169" s="89"/>
      <c r="E169" s="94"/>
    </row>
    <row r="170" spans="1:5" ht="12.75">
      <c r="A170" s="77" t="s">
        <v>2</v>
      </c>
      <c r="B170" s="91" t="s">
        <v>3</v>
      </c>
      <c r="C170" s="91" t="s">
        <v>4</v>
      </c>
      <c r="D170" s="92">
        <f>отчет!E1219</f>
        <v>99000</v>
      </c>
      <c r="E170" s="93">
        <f>E171+E172+E173</f>
        <v>99000</v>
      </c>
    </row>
    <row r="171" spans="1:5" ht="12.75">
      <c r="A171" s="75" t="s">
        <v>5</v>
      </c>
      <c r="B171" s="89" t="s">
        <v>6</v>
      </c>
      <c r="C171" s="89" t="s">
        <v>985</v>
      </c>
      <c r="D171" s="89"/>
      <c r="E171" s="90">
        <f>E175+E193+E199+E206</f>
        <v>0</v>
      </c>
    </row>
    <row r="172" spans="1:5" ht="12.75">
      <c r="A172" s="75" t="s">
        <v>7</v>
      </c>
      <c r="B172" s="89" t="s">
        <v>8</v>
      </c>
      <c r="C172" s="89" t="s">
        <v>986</v>
      </c>
      <c r="D172" s="89"/>
      <c r="E172" s="90">
        <f>E176+E179+E182+E185+E188+E194+E200+E207+E203</f>
        <v>0</v>
      </c>
    </row>
    <row r="173" spans="1:5" ht="12.75">
      <c r="A173" s="75" t="s">
        <v>9</v>
      </c>
      <c r="B173" s="89" t="s">
        <v>10</v>
      </c>
      <c r="C173" s="89" t="s">
        <v>987</v>
      </c>
      <c r="D173" s="89"/>
      <c r="E173" s="90">
        <f>E177+E180+E183+E189+E191+E195+E197+E201+E204+E208</f>
        <v>99000</v>
      </c>
    </row>
    <row r="174" spans="1:5" ht="12.75">
      <c r="A174" s="75" t="s">
        <v>11</v>
      </c>
      <c r="B174" s="89" t="s">
        <v>12</v>
      </c>
      <c r="C174" s="76" t="s">
        <v>15</v>
      </c>
      <c r="D174" s="97">
        <f>отчет!E1220</f>
        <v>0</v>
      </c>
      <c r="E174" s="90">
        <f>E175+E176+E177</f>
        <v>0</v>
      </c>
    </row>
    <row r="175" spans="1:5" ht="12.75">
      <c r="A175" s="75" t="s">
        <v>16</v>
      </c>
      <c r="B175" s="89" t="s">
        <v>17</v>
      </c>
      <c r="C175" s="89" t="s">
        <v>985</v>
      </c>
      <c r="D175" s="89"/>
      <c r="E175" s="94"/>
    </row>
    <row r="176" spans="1:5" ht="12.75">
      <c r="A176" s="75" t="s">
        <v>18</v>
      </c>
      <c r="B176" s="89" t="s">
        <v>19</v>
      </c>
      <c r="C176" s="89" t="s">
        <v>986</v>
      </c>
      <c r="D176" s="89"/>
      <c r="E176" s="94"/>
    </row>
    <row r="177" spans="1:5" ht="12.75">
      <c r="A177" s="75" t="s">
        <v>20</v>
      </c>
      <c r="B177" s="89" t="s">
        <v>21</v>
      </c>
      <c r="C177" s="89" t="s">
        <v>987</v>
      </c>
      <c r="D177" s="89"/>
      <c r="E177" s="94"/>
    </row>
    <row r="178" spans="1:5" ht="22.5">
      <c r="A178" s="75" t="s">
        <v>22</v>
      </c>
      <c r="B178" s="89" t="s">
        <v>23</v>
      </c>
      <c r="C178" s="76" t="s">
        <v>24</v>
      </c>
      <c r="D178" s="97"/>
      <c r="E178" s="90">
        <f>E179+E180</f>
        <v>0</v>
      </c>
    </row>
    <row r="179" spans="1:5" ht="12.75">
      <c r="A179" s="75" t="s">
        <v>25</v>
      </c>
      <c r="B179" s="89" t="s">
        <v>26</v>
      </c>
      <c r="C179" s="89" t="s">
        <v>986</v>
      </c>
      <c r="D179" s="89"/>
      <c r="E179" s="94"/>
    </row>
    <row r="180" spans="1:5" ht="12.75">
      <c r="A180" s="75" t="s">
        <v>27</v>
      </c>
      <c r="B180" s="89" t="s">
        <v>35</v>
      </c>
      <c r="C180" s="89" t="s">
        <v>987</v>
      </c>
      <c r="D180" s="89"/>
      <c r="E180" s="94"/>
    </row>
    <row r="181" spans="1:5" ht="12.75">
      <c r="A181" s="75" t="s">
        <v>36</v>
      </c>
      <c r="B181" s="89" t="s">
        <v>37</v>
      </c>
      <c r="C181" s="76" t="s">
        <v>38</v>
      </c>
      <c r="D181" s="76"/>
      <c r="E181" s="90">
        <f>E182+E183</f>
        <v>0</v>
      </c>
    </row>
    <row r="182" spans="1:5" ht="12.75">
      <c r="A182" s="75" t="s">
        <v>39</v>
      </c>
      <c r="B182" s="89" t="s">
        <v>40</v>
      </c>
      <c r="C182" s="89" t="s">
        <v>986</v>
      </c>
      <c r="D182" s="89"/>
      <c r="E182" s="94"/>
    </row>
    <row r="183" spans="1:5" ht="12.75">
      <c r="A183" s="75" t="s">
        <v>41</v>
      </c>
      <c r="B183" s="89" t="s">
        <v>42</v>
      </c>
      <c r="C183" s="89" t="s">
        <v>987</v>
      </c>
      <c r="D183" s="89"/>
      <c r="E183" s="94"/>
    </row>
    <row r="184" spans="1:5" ht="22.5">
      <c r="A184" s="75" t="s">
        <v>43</v>
      </c>
      <c r="B184" s="89" t="s">
        <v>44</v>
      </c>
      <c r="C184" s="76" t="s">
        <v>45</v>
      </c>
      <c r="D184" s="76"/>
      <c r="E184" s="90">
        <f>E185+E186</f>
        <v>0</v>
      </c>
    </row>
    <row r="185" spans="1:5" ht="12.75">
      <c r="A185" s="75" t="s">
        <v>46</v>
      </c>
      <c r="B185" s="89" t="s">
        <v>47</v>
      </c>
      <c r="C185" s="89" t="s">
        <v>986</v>
      </c>
      <c r="D185" s="89"/>
      <c r="E185" s="94"/>
    </row>
    <row r="186" spans="1:5" ht="12.75">
      <c r="A186" s="75" t="s">
        <v>48</v>
      </c>
      <c r="B186" s="89" t="s">
        <v>49</v>
      </c>
      <c r="C186" s="89" t="s">
        <v>987</v>
      </c>
      <c r="D186" s="89"/>
      <c r="E186" s="94"/>
    </row>
    <row r="187" spans="1:5" ht="12.75">
      <c r="A187" s="75" t="s">
        <v>50</v>
      </c>
      <c r="B187" s="89" t="s">
        <v>51</v>
      </c>
      <c r="C187" s="76" t="s">
        <v>52</v>
      </c>
      <c r="D187" s="76"/>
      <c r="E187" s="90">
        <f>E188+E189</f>
        <v>0</v>
      </c>
    </row>
    <row r="188" spans="1:5" ht="12.75">
      <c r="A188" s="75" t="s">
        <v>53</v>
      </c>
      <c r="B188" s="89" t="s">
        <v>54</v>
      </c>
      <c r="C188" s="89" t="s">
        <v>986</v>
      </c>
      <c r="D188" s="89"/>
      <c r="E188" s="94"/>
    </row>
    <row r="189" spans="1:5" ht="12.75">
      <c r="A189" s="75" t="s">
        <v>55</v>
      </c>
      <c r="B189" s="89" t="s">
        <v>56</v>
      </c>
      <c r="C189" s="89" t="s">
        <v>987</v>
      </c>
      <c r="D189" s="89"/>
      <c r="E189" s="94"/>
    </row>
    <row r="190" spans="1:5" ht="12.75">
      <c r="A190" s="75" t="s">
        <v>57</v>
      </c>
      <c r="B190" s="89" t="s">
        <v>58</v>
      </c>
      <c r="C190" s="76" t="s">
        <v>59</v>
      </c>
      <c r="D190" s="76"/>
      <c r="E190" s="90">
        <f>E191</f>
        <v>0</v>
      </c>
    </row>
    <row r="191" spans="1:5" ht="12.75">
      <c r="A191" s="75" t="s">
        <v>60</v>
      </c>
      <c r="B191" s="89" t="s">
        <v>61</v>
      </c>
      <c r="C191" s="89" t="s">
        <v>987</v>
      </c>
      <c r="D191" s="89"/>
      <c r="E191" s="94"/>
    </row>
    <row r="192" spans="1:5" ht="22.5">
      <c r="A192" s="75" t="s">
        <v>62</v>
      </c>
      <c r="B192" s="89" t="s">
        <v>63</v>
      </c>
      <c r="C192" s="76" t="s">
        <v>64</v>
      </c>
      <c r="D192" s="76"/>
      <c r="E192" s="90">
        <f>E193+E194+E195</f>
        <v>0</v>
      </c>
    </row>
    <row r="193" spans="1:5" ht="12.75">
      <c r="A193" s="75" t="s">
        <v>65</v>
      </c>
      <c r="B193" s="89" t="s">
        <v>67</v>
      </c>
      <c r="C193" s="89" t="s">
        <v>985</v>
      </c>
      <c r="D193" s="89"/>
      <c r="E193" s="94"/>
    </row>
    <row r="194" spans="1:5" ht="12.75">
      <c r="A194" s="75" t="s">
        <v>68</v>
      </c>
      <c r="B194" s="89" t="s">
        <v>69</v>
      </c>
      <c r="C194" s="89" t="s">
        <v>986</v>
      </c>
      <c r="D194" s="89"/>
      <c r="E194" s="94"/>
    </row>
    <row r="195" spans="1:5" ht="12.75">
      <c r="A195" s="75" t="s">
        <v>70</v>
      </c>
      <c r="B195" s="89" t="s">
        <v>71</v>
      </c>
      <c r="C195" s="89" t="s">
        <v>987</v>
      </c>
      <c r="D195" s="89"/>
      <c r="E195" s="94"/>
    </row>
    <row r="196" spans="1:5" ht="22.5">
      <c r="A196" s="75" t="s">
        <v>72</v>
      </c>
      <c r="B196" s="89" t="s">
        <v>73</v>
      </c>
      <c r="C196" s="76" t="s">
        <v>794</v>
      </c>
      <c r="D196" s="76"/>
      <c r="E196" s="90">
        <f>E197</f>
        <v>0</v>
      </c>
    </row>
    <row r="197" spans="1:5" ht="12.75">
      <c r="A197" s="75" t="s">
        <v>74</v>
      </c>
      <c r="B197" s="89" t="s">
        <v>75</v>
      </c>
      <c r="C197" s="89" t="s">
        <v>987</v>
      </c>
      <c r="D197" s="89"/>
      <c r="E197" s="94"/>
    </row>
    <row r="198" spans="1:5" ht="12.75">
      <c r="A198" s="75" t="s">
        <v>76</v>
      </c>
      <c r="B198" s="89" t="s">
        <v>77</v>
      </c>
      <c r="C198" s="76" t="s">
        <v>78</v>
      </c>
      <c r="D198" s="76"/>
      <c r="E198" s="90">
        <f>E199+E200+E201</f>
        <v>99000</v>
      </c>
    </row>
    <row r="199" spans="1:5" ht="12.75">
      <c r="A199" s="75" t="s">
        <v>79</v>
      </c>
      <c r="B199" s="89" t="s">
        <v>80</v>
      </c>
      <c r="C199" s="89" t="s">
        <v>985</v>
      </c>
      <c r="D199" s="89"/>
      <c r="E199" s="94"/>
    </row>
    <row r="200" spans="1:5" ht="12.75">
      <c r="A200" s="75" t="s">
        <v>81</v>
      </c>
      <c r="B200" s="89" t="s">
        <v>82</v>
      </c>
      <c r="C200" s="89" t="s">
        <v>986</v>
      </c>
      <c r="D200" s="89"/>
      <c r="E200" s="94"/>
    </row>
    <row r="201" spans="1:5" ht="12.75">
      <c r="A201" s="75" t="s">
        <v>83</v>
      </c>
      <c r="B201" s="89" t="s">
        <v>84</v>
      </c>
      <c r="C201" s="89" t="s">
        <v>987</v>
      </c>
      <c r="D201" s="89"/>
      <c r="E201" s="94">
        <f>D170</f>
        <v>99000</v>
      </c>
    </row>
    <row r="202" spans="1:5" ht="22.5">
      <c r="A202" s="75" t="s">
        <v>85</v>
      </c>
      <c r="B202" s="89" t="s">
        <v>86</v>
      </c>
      <c r="C202" s="76" t="s">
        <v>87</v>
      </c>
      <c r="D202" s="76"/>
      <c r="E202" s="90">
        <f>E204+E203</f>
        <v>0</v>
      </c>
    </row>
    <row r="203" spans="1:5" ht="12.75">
      <c r="A203" s="75" t="s">
        <v>406</v>
      </c>
      <c r="B203" s="89" t="s">
        <v>407</v>
      </c>
      <c r="C203" s="89" t="s">
        <v>986</v>
      </c>
      <c r="D203" s="76"/>
      <c r="E203" s="90"/>
    </row>
    <row r="204" spans="1:5" ht="12.75">
      <c r="A204" s="75" t="s">
        <v>93</v>
      </c>
      <c r="B204" s="89" t="s">
        <v>94</v>
      </c>
      <c r="C204" s="89" t="s">
        <v>987</v>
      </c>
      <c r="D204" s="89"/>
      <c r="E204" s="94"/>
    </row>
    <row r="205" spans="1:5" ht="33.75">
      <c r="A205" s="75">
        <v>1.463</v>
      </c>
      <c r="B205" s="89" t="s">
        <v>97</v>
      </c>
      <c r="C205" s="76" t="s">
        <v>98</v>
      </c>
      <c r="D205" s="97">
        <f>отчет!D1229</f>
        <v>0</v>
      </c>
      <c r="E205" s="90">
        <f>E206+E207+E208</f>
        <v>0</v>
      </c>
    </row>
    <row r="206" spans="1:5" ht="12.75">
      <c r="A206" s="75" t="s">
        <v>99</v>
      </c>
      <c r="B206" s="89" t="s">
        <v>100</v>
      </c>
      <c r="C206" s="89" t="s">
        <v>985</v>
      </c>
      <c r="D206" s="89"/>
      <c r="E206" s="94"/>
    </row>
    <row r="207" spans="1:5" ht="12.75">
      <c r="A207" s="75" t="s">
        <v>101</v>
      </c>
      <c r="B207" s="89" t="s">
        <v>102</v>
      </c>
      <c r="C207" s="89" t="s">
        <v>986</v>
      </c>
      <c r="D207" s="89"/>
      <c r="E207" s="94"/>
    </row>
    <row r="208" spans="1:5" ht="12.75">
      <c r="A208" s="75" t="s">
        <v>103</v>
      </c>
      <c r="B208" s="89" t="s">
        <v>104</v>
      </c>
      <c r="C208" s="89" t="s">
        <v>987</v>
      </c>
      <c r="D208" s="89"/>
      <c r="E208" s="94"/>
    </row>
    <row r="209" spans="1:5" ht="12.75">
      <c r="A209" s="77" t="s">
        <v>105</v>
      </c>
      <c r="B209" s="91" t="s">
        <v>106</v>
      </c>
      <c r="C209" s="91" t="s">
        <v>107</v>
      </c>
      <c r="D209" s="92">
        <f>отчет!E1232</f>
        <v>1248673.6</v>
      </c>
      <c r="E209" s="93">
        <f>E210+E211+E212</f>
        <v>1248673.6</v>
      </c>
    </row>
    <row r="210" spans="1:5" ht="12.75">
      <c r="A210" s="75" t="s">
        <v>108</v>
      </c>
      <c r="B210" s="89" t="s">
        <v>109</v>
      </c>
      <c r="C210" s="89" t="s">
        <v>985</v>
      </c>
      <c r="D210" s="98">
        <f>отчет!E336</f>
        <v>2694.79</v>
      </c>
      <c r="E210" s="90">
        <f>E227</f>
        <v>2694.79</v>
      </c>
    </row>
    <row r="211" spans="1:5" ht="12.75">
      <c r="A211" s="75" t="s">
        <v>110</v>
      </c>
      <c r="B211" s="89" t="s">
        <v>111</v>
      </c>
      <c r="C211" s="89" t="s">
        <v>986</v>
      </c>
      <c r="D211" s="89"/>
      <c r="E211" s="90">
        <f>E217+E222+E228+E214</f>
        <v>0</v>
      </c>
    </row>
    <row r="212" spans="1:5" ht="12.75">
      <c r="A212" s="75" t="s">
        <v>112</v>
      </c>
      <c r="B212" s="89" t="s">
        <v>113</v>
      </c>
      <c r="C212" s="89" t="s">
        <v>987</v>
      </c>
      <c r="D212" s="89"/>
      <c r="E212" s="90">
        <f>E218+E220+E223+E225+E229+E215</f>
        <v>1245978.81</v>
      </c>
    </row>
    <row r="213" spans="1:5" ht="12.75">
      <c r="A213" s="75" t="s">
        <v>28</v>
      </c>
      <c r="B213" s="89" t="s">
        <v>32</v>
      </c>
      <c r="C213" s="76" t="s">
        <v>31</v>
      </c>
      <c r="D213" s="98">
        <f>отчет!E1238</f>
        <v>0</v>
      </c>
      <c r="E213" s="90">
        <f>E214+E215</f>
        <v>0</v>
      </c>
    </row>
    <row r="214" spans="1:5" ht="12.75">
      <c r="A214" s="75" t="s">
        <v>29</v>
      </c>
      <c r="B214" s="89" t="s">
        <v>33</v>
      </c>
      <c r="C214" s="89" t="s">
        <v>986</v>
      </c>
      <c r="D214" s="89"/>
      <c r="E214" s="90"/>
    </row>
    <row r="215" spans="1:5" ht="12.75">
      <c r="A215" s="75" t="s">
        <v>30</v>
      </c>
      <c r="B215" s="89" t="s">
        <v>34</v>
      </c>
      <c r="C215" s="89" t="s">
        <v>987</v>
      </c>
      <c r="D215" s="89"/>
      <c r="E215" s="90"/>
    </row>
    <row r="216" spans="1:5" ht="12.75">
      <c r="A216" s="75" t="s">
        <v>114</v>
      </c>
      <c r="B216" s="89" t="s">
        <v>115</v>
      </c>
      <c r="C216" s="76" t="s">
        <v>116</v>
      </c>
      <c r="D216" s="97">
        <f>отчет!E1234</f>
        <v>62480.21</v>
      </c>
      <c r="E216" s="90">
        <f>E217+E218</f>
        <v>62480.21</v>
      </c>
    </row>
    <row r="217" spans="1:5" ht="12.75">
      <c r="A217" s="75" t="s">
        <v>117</v>
      </c>
      <c r="B217" s="89" t="s">
        <v>118</v>
      </c>
      <c r="C217" s="89" t="s">
        <v>986</v>
      </c>
      <c r="D217" s="89"/>
      <c r="E217" s="94"/>
    </row>
    <row r="218" spans="1:5" ht="12.75">
      <c r="A218" s="75" t="s">
        <v>119</v>
      </c>
      <c r="B218" s="89" t="s">
        <v>120</v>
      </c>
      <c r="C218" s="89" t="s">
        <v>987</v>
      </c>
      <c r="D218" s="89"/>
      <c r="E218" s="94">
        <f>D216</f>
        <v>62480.21</v>
      </c>
    </row>
    <row r="219" spans="1:5" ht="12.75">
      <c r="A219" s="75" t="s">
        <v>121</v>
      </c>
      <c r="B219" s="89" t="s">
        <v>122</v>
      </c>
      <c r="C219" s="76" t="s">
        <v>123</v>
      </c>
      <c r="D219" s="97">
        <f>отчет!E1233</f>
        <v>61468</v>
      </c>
      <c r="E219" s="90">
        <f>E220</f>
        <v>61468</v>
      </c>
    </row>
    <row r="220" spans="1:5" ht="12.75">
      <c r="A220" s="75" t="s">
        <v>124</v>
      </c>
      <c r="B220" s="89" t="s">
        <v>125</v>
      </c>
      <c r="C220" s="89" t="s">
        <v>987</v>
      </c>
      <c r="D220" s="89"/>
      <c r="E220" s="94">
        <f>D219</f>
        <v>61468</v>
      </c>
    </row>
    <row r="221" spans="1:5" ht="12.75">
      <c r="A221" s="75" t="s">
        <v>126</v>
      </c>
      <c r="B221" s="89" t="s">
        <v>127</v>
      </c>
      <c r="C221" s="76" t="s">
        <v>128</v>
      </c>
      <c r="D221" s="97">
        <f>отчет!E1235</f>
        <v>1023361</v>
      </c>
      <c r="E221" s="90">
        <f>E222+E223</f>
        <v>1023361</v>
      </c>
    </row>
    <row r="222" spans="1:5" ht="12.75">
      <c r="A222" s="75" t="s">
        <v>129</v>
      </c>
      <c r="B222" s="89" t="s">
        <v>130</v>
      </c>
      <c r="C222" s="89" t="s">
        <v>986</v>
      </c>
      <c r="D222" s="89"/>
      <c r="E222" s="94"/>
    </row>
    <row r="223" spans="1:5" ht="12.75">
      <c r="A223" s="75" t="s">
        <v>144</v>
      </c>
      <c r="B223" s="89" t="s">
        <v>145</v>
      </c>
      <c r="C223" s="89" t="s">
        <v>987</v>
      </c>
      <c r="D223" s="89"/>
      <c r="E223" s="94">
        <f>D221</f>
        <v>1023361</v>
      </c>
    </row>
    <row r="224" spans="1:5" ht="22.5">
      <c r="A224" s="75" t="s">
        <v>146</v>
      </c>
      <c r="B224" s="89" t="s">
        <v>147</v>
      </c>
      <c r="C224" s="76" t="s">
        <v>148</v>
      </c>
      <c r="D224" s="97">
        <f>отчет!E1236</f>
        <v>5302.8</v>
      </c>
      <c r="E224" s="90">
        <f>E225</f>
        <v>5302.8</v>
      </c>
    </row>
    <row r="225" spans="1:5" ht="12.75">
      <c r="A225" s="75" t="s">
        <v>149</v>
      </c>
      <c r="B225" s="89" t="s">
        <v>150</v>
      </c>
      <c r="C225" s="89" t="s">
        <v>987</v>
      </c>
      <c r="D225" s="89"/>
      <c r="E225" s="94">
        <f>D224</f>
        <v>5302.8</v>
      </c>
    </row>
    <row r="226" spans="1:5" ht="12.75">
      <c r="A226" s="75" t="s">
        <v>151</v>
      </c>
      <c r="B226" s="89" t="s">
        <v>152</v>
      </c>
      <c r="C226" s="76" t="s">
        <v>153</v>
      </c>
      <c r="D226" s="97"/>
      <c r="E226" s="90">
        <f>E227+E228+E229</f>
        <v>96061.59</v>
      </c>
    </row>
    <row r="227" spans="1:5" ht="12.75">
      <c r="A227" s="75" t="s">
        <v>154</v>
      </c>
      <c r="B227" s="89" t="s">
        <v>155</v>
      </c>
      <c r="C227" s="89" t="s">
        <v>985</v>
      </c>
      <c r="D227" s="89"/>
      <c r="E227" s="94">
        <f>отчет!E338</f>
        <v>2694.79</v>
      </c>
    </row>
    <row r="228" spans="1:5" ht="12.75">
      <c r="A228" s="75" t="s">
        <v>156</v>
      </c>
      <c r="B228" s="89" t="s">
        <v>157</v>
      </c>
      <c r="C228" s="89" t="s">
        <v>986</v>
      </c>
      <c r="D228" s="89"/>
      <c r="E228" s="94"/>
    </row>
    <row r="229" spans="1:5" ht="12.75">
      <c r="A229" s="75" t="s">
        <v>158</v>
      </c>
      <c r="B229" s="89" t="s">
        <v>159</v>
      </c>
      <c r="C229" s="89" t="s">
        <v>987</v>
      </c>
      <c r="D229" s="89"/>
      <c r="E229" s="94">
        <f>отчет!E1237-2694.79</f>
        <v>93366.8</v>
      </c>
    </row>
  </sheetData>
  <sheetProtection/>
  <mergeCells count="2">
    <mergeCell ref="B1:E1"/>
    <mergeCell ref="B2:E2"/>
  </mergeCells>
  <printOptions/>
  <pageMargins left="0.53" right="0.18" top="0.35" bottom="0.18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</cp:lastModifiedBy>
  <cp:lastPrinted>2017-01-23T13:03:02Z</cp:lastPrinted>
  <dcterms:created xsi:type="dcterms:W3CDTF">1996-10-08T23:32:33Z</dcterms:created>
  <dcterms:modified xsi:type="dcterms:W3CDTF">2017-03-16T12:22:17Z</dcterms:modified>
  <cp:category/>
  <cp:version/>
  <cp:contentType/>
  <cp:contentStatus/>
</cp:coreProperties>
</file>